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lankor\Desktop\pregledaj\FI 2025\12-25\"/>
    </mc:Choice>
  </mc:AlternateContent>
  <bookViews>
    <workbookView xWindow="0" yWindow="0" windowWidth="28800" windowHeight="1158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s="1"/>
  <c r="H340" i="9"/>
  <c r="G340" i="9"/>
  <c r="F340" i="9"/>
  <c r="F339" i="9"/>
  <c r="F338" i="9"/>
  <c r="F337" i="9"/>
  <c r="F336" i="9"/>
  <c r="H335" i="9"/>
  <c r="E335" i="9" s="1"/>
  <c r="B335" i="9" s="1"/>
  <c r="G335" i="9"/>
  <c r="F335" i="9"/>
  <c r="F334" i="9"/>
  <c r="H333" i="9"/>
  <c r="G333" i="9"/>
  <c r="E333" i="9" s="1"/>
  <c r="B333" i="9" s="1"/>
  <c r="F333" i="9"/>
  <c r="H332" i="9"/>
  <c r="G332" i="9"/>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E322" i="9" s="1"/>
  <c r="B322" i="9" s="1"/>
  <c r="F322" i="9"/>
  <c r="H321" i="9"/>
  <c r="G321" i="9"/>
  <c r="E321" i="9" s="1"/>
  <c r="F321" i="9"/>
  <c r="H320" i="9"/>
  <c r="G320" i="9"/>
  <c r="F320" i="9"/>
  <c r="H319" i="9"/>
  <c r="G319" i="9"/>
  <c r="F319" i="9"/>
  <c r="H318" i="9"/>
  <c r="G318" i="9"/>
  <c r="F318" i="9"/>
  <c r="E318" i="9"/>
  <c r="H317" i="9"/>
  <c r="G317" i="9"/>
  <c r="E317" i="9" s="1"/>
  <c r="B317" i="9" s="1"/>
  <c r="F317" i="9"/>
  <c r="G316" i="9"/>
  <c r="F316" i="9"/>
  <c r="F315" i="9"/>
  <c r="F314" i="9"/>
  <c r="H313" i="9"/>
  <c r="G313" i="9"/>
  <c r="E313" i="9" s="1"/>
  <c r="F313" i="9"/>
  <c r="H312" i="9"/>
  <c r="E312" i="9" s="1"/>
  <c r="B312" i="9" s="1"/>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c r="E292" i="9"/>
  <c r="M291" i="9"/>
  <c r="F291" i="9" s="1"/>
  <c r="L291" i="9"/>
  <c r="E291" i="9"/>
  <c r="B291" i="9"/>
  <c r="M290" i="9"/>
  <c r="L290" i="9"/>
  <c r="E290" i="9"/>
  <c r="M289" i="9"/>
  <c r="L289" i="9"/>
  <c r="F289" i="9"/>
  <c r="E289" i="9"/>
  <c r="B289" i="9" s="1"/>
  <c r="M288" i="9"/>
  <c r="L288" i="9"/>
  <c r="F288" i="9" s="1"/>
  <c r="B288" i="9" s="1"/>
  <c r="E288" i="9"/>
  <c r="M287" i="9"/>
  <c r="L287" i="9"/>
  <c r="E287" i="9"/>
  <c r="M286" i="9"/>
  <c r="L286" i="9"/>
  <c r="F286" i="9"/>
  <c r="E286" i="9"/>
  <c r="B286" i="9" s="1"/>
  <c r="M285" i="9"/>
  <c r="L285" i="9"/>
  <c r="F285" i="9"/>
  <c r="E285" i="9"/>
  <c r="B285" i="9"/>
  <c r="M284" i="9"/>
  <c r="L284" i="9"/>
  <c r="F284" i="9" s="1"/>
  <c r="E284" i="9"/>
  <c r="M283" i="9"/>
  <c r="L283" i="9"/>
  <c r="F283" i="9"/>
  <c r="E283" i="9"/>
  <c r="B283" i="9"/>
  <c r="M282" i="9"/>
  <c r="L282" i="9"/>
  <c r="E282" i="9"/>
  <c r="M281" i="9"/>
  <c r="L281" i="9"/>
  <c r="F281" i="9"/>
  <c r="E281" i="9"/>
  <c r="B281" i="9" s="1"/>
  <c r="M280" i="9"/>
  <c r="L280" i="9"/>
  <c r="F280" i="9" s="1"/>
  <c r="E280" i="9"/>
  <c r="M279" i="9"/>
  <c r="L279" i="9"/>
  <c r="E279" i="9"/>
  <c r="M278" i="9"/>
  <c r="L278" i="9"/>
  <c r="F278" i="9" s="1"/>
  <c r="E278" i="9"/>
  <c r="M277" i="9"/>
  <c r="L277" i="9"/>
  <c r="F277" i="9" s="1"/>
  <c r="B277" i="9" s="1"/>
  <c r="E277" i="9"/>
  <c r="M276" i="9"/>
  <c r="L276" i="9"/>
  <c r="F276" i="9"/>
  <c r="E276" i="9"/>
  <c r="M275" i="9"/>
  <c r="L275" i="9"/>
  <c r="F275" i="9"/>
  <c r="E275" i="9"/>
  <c r="B275" i="9"/>
  <c r="M274" i="9"/>
  <c r="L274" i="9"/>
  <c r="F274" i="9" s="1"/>
  <c r="E274" i="9"/>
  <c r="M273" i="9"/>
  <c r="L273" i="9"/>
  <c r="F273" i="9"/>
  <c r="E273" i="9"/>
  <c r="M272" i="9"/>
  <c r="L272" i="9"/>
  <c r="F272" i="9" s="1"/>
  <c r="E272" i="9"/>
  <c r="B272" i="9" s="1"/>
  <c r="M271" i="9"/>
  <c r="L271" i="9"/>
  <c r="E271" i="9"/>
  <c r="M270" i="9"/>
  <c r="L270" i="9"/>
  <c r="F270" i="9" s="1"/>
  <c r="E270" i="9"/>
  <c r="B270" i="9"/>
  <c r="M269" i="9"/>
  <c r="L269" i="9"/>
  <c r="F269" i="9" s="1"/>
  <c r="B269" i="9" s="1"/>
  <c r="E269" i="9"/>
  <c r="M268" i="9"/>
  <c r="L268" i="9"/>
  <c r="F268" i="9" s="1"/>
  <c r="E268" i="9"/>
  <c r="M267" i="9"/>
  <c r="L267" i="9"/>
  <c r="F267" i="9"/>
  <c r="E267" i="9"/>
  <c r="B267" i="9"/>
  <c r="M266" i="9"/>
  <c r="L266" i="9"/>
  <c r="E266" i="9"/>
  <c r="M265" i="9"/>
  <c r="L265" i="9"/>
  <c r="F265" i="9"/>
  <c r="E265" i="9"/>
  <c r="M264" i="9"/>
  <c r="L264" i="9"/>
  <c r="F264" i="9" s="1"/>
  <c r="E264" i="9"/>
  <c r="M263" i="9"/>
  <c r="L263" i="9"/>
  <c r="F263" i="9" s="1"/>
  <c r="B263" i="9" s="1"/>
  <c r="E263" i="9"/>
  <c r="M262" i="9"/>
  <c r="L262" i="9"/>
  <c r="F262" i="9" s="1"/>
  <c r="E262" i="9"/>
  <c r="B262" i="9"/>
  <c r="M261" i="9"/>
  <c r="L261" i="9"/>
  <c r="F261" i="9" s="1"/>
  <c r="B261" i="9" s="1"/>
  <c r="E261" i="9"/>
  <c r="M260" i="9"/>
  <c r="L260" i="9"/>
  <c r="F260" i="9" s="1"/>
  <c r="E260" i="9"/>
  <c r="M259" i="9"/>
  <c r="L259" i="9"/>
  <c r="F259" i="9" s="1"/>
  <c r="E259" i="9"/>
  <c r="B259" i="9"/>
  <c r="M258" i="9"/>
  <c r="L258" i="9"/>
  <c r="E258" i="9"/>
  <c r="M257" i="9"/>
  <c r="L257" i="9"/>
  <c r="F257" i="9"/>
  <c r="E257" i="9"/>
  <c r="B257" i="9" s="1"/>
  <c r="M256" i="9"/>
  <c r="L256" i="9"/>
  <c r="F256" i="9" s="1"/>
  <c r="E256" i="9"/>
  <c r="M255" i="9"/>
  <c r="L255" i="9"/>
  <c r="E255" i="9"/>
  <c r="M254" i="9"/>
  <c r="L254" i="9"/>
  <c r="F254" i="9" s="1"/>
  <c r="E254" i="9"/>
  <c r="B254" i="9"/>
  <c r="M253" i="9"/>
  <c r="L253" i="9"/>
  <c r="F253" i="9" s="1"/>
  <c r="E253" i="9"/>
  <c r="M252" i="9"/>
  <c r="L252" i="9"/>
  <c r="F252" i="9"/>
  <c r="E252" i="9"/>
  <c r="B252" i="9" s="1"/>
  <c r="M251" i="9"/>
  <c r="L251" i="9"/>
  <c r="F251" i="9" s="1"/>
  <c r="B251" i="9" s="1"/>
  <c r="E251" i="9"/>
  <c r="M250" i="9"/>
  <c r="L250" i="9"/>
  <c r="E250" i="9"/>
  <c r="M249" i="9"/>
  <c r="L249" i="9"/>
  <c r="F249" i="9"/>
  <c r="E249" i="9"/>
  <c r="M248" i="9"/>
  <c r="L248" i="9"/>
  <c r="F248" i="9"/>
  <c r="E248" i="9"/>
  <c r="B248" i="9" s="1"/>
  <c r="M247" i="9"/>
  <c r="L247" i="9"/>
  <c r="F247" i="9" s="1"/>
  <c r="E247" i="9"/>
  <c r="M246" i="9"/>
  <c r="L246" i="9"/>
  <c r="F246" i="9" s="1"/>
  <c r="E246" i="9"/>
  <c r="B246" i="9" s="1"/>
  <c r="M245" i="9"/>
  <c r="L245" i="9"/>
  <c r="F245" i="9" s="1"/>
  <c r="E245" i="9"/>
  <c r="B245" i="9" s="1"/>
  <c r="M244" i="9"/>
  <c r="L244" i="9"/>
  <c r="F244" i="9" s="1"/>
  <c r="E244" i="9"/>
  <c r="M243" i="9"/>
  <c r="L243" i="9"/>
  <c r="F243" i="9" s="1"/>
  <c r="E243" i="9"/>
  <c r="B243" i="9"/>
  <c r="M242" i="9"/>
  <c r="L242" i="9"/>
  <c r="E242" i="9"/>
  <c r="M241" i="9"/>
  <c r="L241" i="9"/>
  <c r="F241" i="9"/>
  <c r="E241" i="9"/>
  <c r="B241" i="9" s="1"/>
  <c r="M240" i="9"/>
  <c r="L240" i="9"/>
  <c r="F240" i="9"/>
  <c r="B240" i="9" s="1"/>
  <c r="E240" i="9"/>
  <c r="M239" i="9"/>
  <c r="L239" i="9"/>
  <c r="E239" i="9"/>
  <c r="M238" i="9"/>
  <c r="L238" i="9"/>
  <c r="F238" i="9" s="1"/>
  <c r="E238" i="9"/>
  <c r="B238" i="9" s="1"/>
  <c r="M237" i="9"/>
  <c r="L237" i="9"/>
  <c r="F237" i="9" s="1"/>
  <c r="E237" i="9"/>
  <c r="M236" i="9"/>
  <c r="L236" i="9"/>
  <c r="E236" i="9"/>
  <c r="M235" i="9"/>
  <c r="L235" i="9"/>
  <c r="F235" i="9" s="1"/>
  <c r="E235" i="9"/>
  <c r="B235" i="9"/>
  <c r="M234" i="9"/>
  <c r="L234" i="9"/>
  <c r="F234" i="9" s="1"/>
  <c r="B234" i="9" s="1"/>
  <c r="E234" i="9"/>
  <c r="M233" i="9"/>
  <c r="L233" i="9"/>
  <c r="F233" i="9"/>
  <c r="E233" i="9"/>
  <c r="B233" i="9" s="1"/>
  <c r="M232" i="9"/>
  <c r="L232" i="9"/>
  <c r="F232" i="9"/>
  <c r="B232" i="9" s="1"/>
  <c r="E232" i="9"/>
  <c r="M231" i="9"/>
  <c r="L231" i="9"/>
  <c r="E231" i="9"/>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H169" i="9"/>
  <c r="G169" i="9"/>
  <c r="F169" i="9"/>
  <c r="E169" i="9"/>
  <c r="B169" i="9" s="1"/>
  <c r="H168" i="9"/>
  <c r="G168" i="9"/>
  <c r="E168" i="9" s="1"/>
  <c r="B168" i="9" s="1"/>
  <c r="F168" i="9"/>
  <c r="H167" i="9"/>
  <c r="G167" i="9"/>
  <c r="F167" i="9"/>
  <c r="E167" i="9"/>
  <c r="B167" i="9" s="1"/>
  <c r="H166" i="9"/>
  <c r="G166" i="9"/>
  <c r="F166" i="9"/>
  <c r="E166" i="9"/>
  <c r="B166" i="9" s="1"/>
  <c r="H165" i="9"/>
  <c r="G165" i="9"/>
  <c r="E165" i="9" s="1"/>
  <c r="F165" i="9"/>
  <c r="H164" i="9"/>
  <c r="G164" i="9"/>
  <c r="E164" i="9" s="1"/>
  <c r="F164" i="9"/>
  <c r="B164" i="9"/>
  <c r="H163" i="9"/>
  <c r="E163" i="9" s="1"/>
  <c r="B163" i="9" s="1"/>
  <c r="G163" i="9"/>
  <c r="F163" i="9"/>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F155" i="9"/>
  <c r="H154" i="9"/>
  <c r="G154" i="9"/>
  <c r="F154" i="9"/>
  <c r="E154" i="9"/>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F149" i="9"/>
  <c r="H148" i="9"/>
  <c r="G148" i="9"/>
  <c r="F148" i="9"/>
  <c r="E148" i="9"/>
  <c r="B148" i="9"/>
  <c r="H147" i="9"/>
  <c r="G147" i="9"/>
  <c r="F147" i="9"/>
  <c r="H146" i="9"/>
  <c r="G146" i="9"/>
  <c r="F146" i="9"/>
  <c r="E146" i="9"/>
  <c r="B146" i="9" s="1"/>
  <c r="H145" i="9"/>
  <c r="E145" i="9" s="1"/>
  <c r="B145" i="9" s="1"/>
  <c r="G145" i="9"/>
  <c r="F145" i="9"/>
  <c r="H144" i="9"/>
  <c r="G144" i="9"/>
  <c r="E144" i="9" s="1"/>
  <c r="B144" i="9" s="1"/>
  <c r="F144" i="9"/>
  <c r="H143" i="9"/>
  <c r="G143" i="9"/>
  <c r="F143" i="9"/>
  <c r="E143" i="9"/>
  <c r="B143" i="9" s="1"/>
  <c r="H142" i="9"/>
  <c r="G142" i="9"/>
  <c r="E142" i="9" s="1"/>
  <c r="B142" i="9" s="1"/>
  <c r="F142" i="9"/>
  <c r="H141" i="9"/>
  <c r="G141" i="9"/>
  <c r="E141" i="9" s="1"/>
  <c r="F141" i="9"/>
  <c r="H140" i="9"/>
  <c r="G140" i="9"/>
  <c r="F140" i="9"/>
  <c r="E140" i="9"/>
  <c r="B140" i="9"/>
  <c r="H139" i="9"/>
  <c r="E139" i="9" s="1"/>
  <c r="B139" i="9" s="1"/>
  <c r="G139" i="9"/>
  <c r="F139" i="9"/>
  <c r="H138" i="9"/>
  <c r="G138" i="9"/>
  <c r="F138" i="9"/>
  <c r="E138" i="9"/>
  <c r="B138" i="9" s="1"/>
  <c r="H137" i="9"/>
  <c r="E137" i="9" s="1"/>
  <c r="B137" i="9" s="1"/>
  <c r="G137" i="9"/>
  <c r="F137" i="9"/>
  <c r="H136" i="9"/>
  <c r="G136" i="9"/>
  <c r="F136" i="9"/>
  <c r="H135" i="9"/>
  <c r="G135" i="9"/>
  <c r="F135" i="9"/>
  <c r="E135" i="9"/>
  <c r="B135" i="9"/>
  <c r="H134" i="9"/>
  <c r="G134" i="9"/>
  <c r="E134" i="9" s="1"/>
  <c r="B134" i="9" s="1"/>
  <c r="F134" i="9"/>
  <c r="H133" i="9"/>
  <c r="G133" i="9"/>
  <c r="E133" i="9" s="1"/>
  <c r="B133" i="9" s="1"/>
  <c r="F133" i="9"/>
  <c r="H132" i="9"/>
  <c r="G132" i="9"/>
  <c r="E132" i="9" s="1"/>
  <c r="F132" i="9"/>
  <c r="B132" i="9"/>
  <c r="H131" i="9"/>
  <c r="E131" i="9" s="1"/>
  <c r="B131" i="9" s="1"/>
  <c r="G131" i="9"/>
  <c r="F131" i="9"/>
  <c r="H130" i="9"/>
  <c r="G130" i="9"/>
  <c r="F130" i="9"/>
  <c r="E130" i="9"/>
  <c r="B130" i="9" s="1"/>
  <c r="H129" i="9"/>
  <c r="E129" i="9" s="1"/>
  <c r="B129" i="9" s="1"/>
  <c r="G129" i="9"/>
  <c r="F129" i="9"/>
  <c r="H128" i="9"/>
  <c r="G128" i="9"/>
  <c r="F128" i="9"/>
  <c r="H127" i="9"/>
  <c r="G127" i="9"/>
  <c r="F127" i="9"/>
  <c r="E127" i="9"/>
  <c r="B127" i="9"/>
  <c r="H126" i="9"/>
  <c r="G126" i="9"/>
  <c r="E126" i="9" s="1"/>
  <c r="B126" i="9" s="1"/>
  <c r="F126" i="9"/>
  <c r="H125" i="9"/>
  <c r="G125" i="9"/>
  <c r="E125" i="9" s="1"/>
  <c r="B125" i="9" s="1"/>
  <c r="F125" i="9"/>
  <c r="H124" i="9"/>
  <c r="G124" i="9"/>
  <c r="F124" i="9"/>
  <c r="E124" i="9"/>
  <c r="B124" i="9"/>
  <c r="H123" i="9"/>
  <c r="G123" i="9"/>
  <c r="E123" i="9" s="1"/>
  <c r="B123" i="9" s="1"/>
  <c r="F123" i="9"/>
  <c r="H122" i="9"/>
  <c r="G122" i="9"/>
  <c r="F122" i="9"/>
  <c r="E122" i="9"/>
  <c r="H121" i="9"/>
  <c r="E121" i="9" s="1"/>
  <c r="B121" i="9" s="1"/>
  <c r="G121" i="9"/>
  <c r="F121" i="9"/>
  <c r="H120" i="9"/>
  <c r="G120" i="9"/>
  <c r="F120" i="9"/>
  <c r="H119" i="9"/>
  <c r="G119" i="9"/>
  <c r="F119" i="9"/>
  <c r="E119" i="9"/>
  <c r="B119" i="9"/>
  <c r="H118" i="9"/>
  <c r="G118" i="9"/>
  <c r="E118" i="9" s="1"/>
  <c r="B118" i="9" s="1"/>
  <c r="F118" i="9"/>
  <c r="H117" i="9"/>
  <c r="G117" i="9"/>
  <c r="E117" i="9" s="1"/>
  <c r="F117" i="9"/>
  <c r="H116" i="9"/>
  <c r="G116" i="9"/>
  <c r="F116" i="9"/>
  <c r="E116" i="9"/>
  <c r="B116" i="9"/>
  <c r="H115" i="9"/>
  <c r="G115" i="9"/>
  <c r="F115" i="9"/>
  <c r="H114" i="9"/>
  <c r="G114" i="9"/>
  <c r="F114" i="9"/>
  <c r="E114" i="9"/>
  <c r="H113" i="9"/>
  <c r="E113" i="9" s="1"/>
  <c r="B113" i="9" s="1"/>
  <c r="G113" i="9"/>
  <c r="F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c r="H107" i="9"/>
  <c r="G107" i="9"/>
  <c r="F107" i="9"/>
  <c r="H106" i="9"/>
  <c r="G106" i="9"/>
  <c r="F106" i="9"/>
  <c r="E106" i="9"/>
  <c r="B106" i="9" s="1"/>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F101" i="9"/>
  <c r="H100" i="9"/>
  <c r="G100" i="9"/>
  <c r="F100" i="9"/>
  <c r="E100" i="9"/>
  <c r="B100" i="9"/>
  <c r="H99" i="9"/>
  <c r="E99" i="9" s="1"/>
  <c r="B99" i="9" s="1"/>
  <c r="G99" i="9"/>
  <c r="F99" i="9"/>
  <c r="H98" i="9"/>
  <c r="G98" i="9"/>
  <c r="F98" i="9"/>
  <c r="E98" i="9"/>
  <c r="B98" i="9" s="1"/>
  <c r="H97" i="9"/>
  <c r="G97" i="9"/>
  <c r="E97" i="9" s="1"/>
  <c r="B97" i="9" s="1"/>
  <c r="F97" i="9"/>
  <c r="H96" i="9"/>
  <c r="G96" i="9"/>
  <c r="F96" i="9"/>
  <c r="H95" i="9"/>
  <c r="G95" i="9"/>
  <c r="F95" i="9"/>
  <c r="E95" i="9"/>
  <c r="B95" i="9"/>
  <c r="H94" i="9"/>
  <c r="G94" i="9"/>
  <c r="E94" i="9" s="1"/>
  <c r="B94" i="9" s="1"/>
  <c r="F94" i="9"/>
  <c r="H93" i="9"/>
  <c r="G93" i="9"/>
  <c r="E93" i="9" s="1"/>
  <c r="B93" i="9" s="1"/>
  <c r="F93" i="9"/>
  <c r="H92" i="9"/>
  <c r="G92" i="9"/>
  <c r="F92" i="9"/>
  <c r="E92" i="9"/>
  <c r="B92" i="9"/>
  <c r="H91" i="9"/>
  <c r="G91" i="9"/>
  <c r="E91" i="9" s="1"/>
  <c r="B91" i="9" s="1"/>
  <c r="F91" i="9"/>
  <c r="H90" i="9"/>
  <c r="G90" i="9"/>
  <c r="F90" i="9"/>
  <c r="E90" i="9"/>
  <c r="B90" i="9" s="1"/>
  <c r="H89" i="9"/>
  <c r="E89" i="9" s="1"/>
  <c r="B89" i="9" s="1"/>
  <c r="G89" i="9"/>
  <c r="F89" i="9"/>
  <c r="H88" i="9"/>
  <c r="G88" i="9"/>
  <c r="E88" i="9" s="1"/>
  <c r="F88" i="9"/>
  <c r="H87" i="9"/>
  <c r="G87" i="9"/>
  <c r="F87" i="9"/>
  <c r="E87" i="9"/>
  <c r="B87" i="9" s="1"/>
  <c r="H86" i="9"/>
  <c r="G86" i="9"/>
  <c r="E86" i="9" s="1"/>
  <c r="B86" i="9" s="1"/>
  <c r="F86" i="9"/>
  <c r="H85" i="9"/>
  <c r="G85" i="9"/>
  <c r="F85" i="9"/>
  <c r="E85" i="9"/>
  <c r="B85" i="9" s="1"/>
  <c r="H84" i="9"/>
  <c r="G84" i="9"/>
  <c r="E84" i="9" s="1"/>
  <c r="F84" i="9"/>
  <c r="B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E76" i="9" s="1"/>
  <c r="B76" i="9" s="1"/>
  <c r="G76" i="9"/>
  <c r="F76" i="9"/>
  <c r="H75" i="9"/>
  <c r="E75" i="9" s="1"/>
  <c r="B75" i="9" s="1"/>
  <c r="G75" i="9"/>
  <c r="F75" i="9"/>
  <c r="H74" i="9"/>
  <c r="G74" i="9"/>
  <c r="F74" i="9"/>
  <c r="E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E68" i="9" s="1"/>
  <c r="G68" i="9"/>
  <c r="F68" i="9"/>
  <c r="B68" i="9"/>
  <c r="H67" i="9"/>
  <c r="E67" i="9" s="1"/>
  <c r="B67" i="9" s="1"/>
  <c r="G67" i="9"/>
  <c r="F67" i="9"/>
  <c r="H66" i="9"/>
  <c r="G66" i="9"/>
  <c r="F66" i="9"/>
  <c r="E66" i="9"/>
  <c r="H65" i="9"/>
  <c r="G65" i="9"/>
  <c r="E65" i="9" s="1"/>
  <c r="B65" i="9" s="1"/>
  <c r="F65" i="9"/>
  <c r="H64" i="9"/>
  <c r="G64" i="9"/>
  <c r="F64" i="9"/>
  <c r="H63" i="9"/>
  <c r="G63" i="9"/>
  <c r="F63" i="9"/>
  <c r="E63" i="9"/>
  <c r="B63" i="9" s="1"/>
  <c r="H62" i="9"/>
  <c r="G62" i="9"/>
  <c r="E62" i="9" s="1"/>
  <c r="B62" i="9" s="1"/>
  <c r="F62" i="9"/>
  <c r="H61" i="9"/>
  <c r="G61" i="9"/>
  <c r="E61" i="9" s="1"/>
  <c r="B61" i="9" s="1"/>
  <c r="F61" i="9"/>
  <c r="H60" i="9"/>
  <c r="E60" i="9" s="1"/>
  <c r="G60" i="9"/>
  <c r="F60" i="9"/>
  <c r="B60" i="9"/>
  <c r="H59" i="9"/>
  <c r="E59" i="9" s="1"/>
  <c r="B59" i="9" s="1"/>
  <c r="G59" i="9"/>
  <c r="F59" i="9"/>
  <c r="H58" i="9"/>
  <c r="G58" i="9"/>
  <c r="F58" i="9"/>
  <c r="E58" i="9"/>
  <c r="H57" i="9"/>
  <c r="G57" i="9"/>
  <c r="E57" i="9" s="1"/>
  <c r="B57" i="9" s="1"/>
  <c r="F57" i="9"/>
  <c r="H56" i="9"/>
  <c r="G56" i="9"/>
  <c r="F56" i="9"/>
  <c r="H55" i="9"/>
  <c r="G55" i="9"/>
  <c r="F55" i="9"/>
  <c r="E55" i="9"/>
  <c r="B55" i="9"/>
  <c r="H54" i="9"/>
  <c r="G54" i="9"/>
  <c r="E54" i="9" s="1"/>
  <c r="B54" i="9" s="1"/>
  <c r="F54" i="9"/>
  <c r="H53" i="9"/>
  <c r="G53" i="9"/>
  <c r="E53" i="9" s="1"/>
  <c r="F53" i="9"/>
  <c r="H52" i="9"/>
  <c r="E52" i="9" s="1"/>
  <c r="G52" i="9"/>
  <c r="F52" i="9"/>
  <c r="B52" i="9"/>
  <c r="H51" i="9"/>
  <c r="E51" i="9" s="1"/>
  <c r="B51" i="9" s="1"/>
  <c r="G51" i="9"/>
  <c r="F51" i="9"/>
  <c r="H50" i="9"/>
  <c r="G50" i="9"/>
  <c r="F50" i="9"/>
  <c r="E50" i="9"/>
  <c r="B50" i="9" s="1"/>
  <c r="H49" i="9"/>
  <c r="G49" i="9"/>
  <c r="E49" i="9" s="1"/>
  <c r="B49" i="9" s="1"/>
  <c r="F49" i="9"/>
  <c r="H48" i="9"/>
  <c r="G48" i="9"/>
  <c r="E48" i="9" s="1"/>
  <c r="B48" i="9" s="1"/>
  <c r="F48" i="9"/>
  <c r="H47" i="9"/>
  <c r="G47" i="9"/>
  <c r="F47" i="9"/>
  <c r="E47" i="9"/>
  <c r="B47" i="9"/>
  <c r="H46" i="9"/>
  <c r="G46" i="9"/>
  <c r="E46" i="9" s="1"/>
  <c r="B46" i="9" s="1"/>
  <c r="F46" i="9"/>
  <c r="H45" i="9"/>
  <c r="G45" i="9"/>
  <c r="E45" i="9" s="1"/>
  <c r="B45" i="9" s="1"/>
  <c r="F45" i="9"/>
  <c r="H44" i="9"/>
  <c r="E44" i="9" s="1"/>
  <c r="G44" i="9"/>
  <c r="F44" i="9"/>
  <c r="B44" i="9"/>
  <c r="H43" i="9"/>
  <c r="E43" i="9" s="1"/>
  <c r="B43" i="9" s="1"/>
  <c r="G43" i="9"/>
  <c r="F43" i="9"/>
  <c r="H42" i="9"/>
  <c r="G42" i="9"/>
  <c r="F42" i="9"/>
  <c r="E42" i="9"/>
  <c r="H41" i="9"/>
  <c r="G41" i="9"/>
  <c r="E41" i="9" s="1"/>
  <c r="B41" i="9" s="1"/>
  <c r="F41" i="9"/>
  <c r="H40" i="9"/>
  <c r="G40" i="9"/>
  <c r="F40" i="9"/>
  <c r="H39" i="9"/>
  <c r="G39" i="9"/>
  <c r="F39" i="9"/>
  <c r="E39" i="9"/>
  <c r="B39" i="9" s="1"/>
  <c r="H38" i="9"/>
  <c r="G38" i="9"/>
  <c r="E38" i="9" s="1"/>
  <c r="B38" i="9" s="1"/>
  <c r="F38" i="9"/>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E30" i="9" s="1"/>
  <c r="B30" i="9" s="1"/>
  <c r="F30" i="9"/>
  <c r="H29" i="9"/>
  <c r="G29" i="9"/>
  <c r="E29" i="9" s="1"/>
  <c r="B29" i="9" s="1"/>
  <c r="F29" i="9"/>
  <c r="H28" i="9"/>
  <c r="E28" i="9" s="1"/>
  <c r="G28" i="9"/>
  <c r="F28" i="9"/>
  <c r="B28" i="9"/>
  <c r="H27" i="9"/>
  <c r="E27" i="9" s="1"/>
  <c r="B27" i="9" s="1"/>
  <c r="G27" i="9"/>
  <c r="F27" i="9"/>
  <c r="H26" i="9"/>
  <c r="G26" i="9"/>
  <c r="F26" i="9"/>
  <c r="E26" i="9"/>
  <c r="H25" i="9"/>
  <c r="G25" i="9"/>
  <c r="E25" i="9" s="1"/>
  <c r="B25" i="9" s="1"/>
  <c r="F25" i="9"/>
  <c r="F24" i="9"/>
  <c r="F4" i="9"/>
  <c r="O3" i="9"/>
  <c r="G296" i="9" s="1"/>
  <c r="I3" i="9"/>
  <c r="G196" i="9" s="1"/>
  <c r="E196" i="9" s="1"/>
  <c r="B196" i="9" s="1"/>
  <c r="H3" i="9"/>
  <c r="G3" i="9"/>
  <c r="D104" i="8"/>
  <c r="I41" i="3" s="1"/>
  <c r="D97" i="8"/>
  <c r="D92" i="8"/>
  <c r="D87" i="8"/>
  <c r="D82" i="8"/>
  <c r="D77" i="8"/>
  <c r="D72" i="8"/>
  <c r="D67" i="8"/>
  <c r="D62" i="8"/>
  <c r="D57" i="8"/>
  <c r="C1634" i="1" s="1"/>
  <c r="D52" i="8"/>
  <c r="D46" i="8"/>
  <c r="D37" i="8"/>
  <c r="D27" i="8"/>
  <c r="D25" i="8" s="1"/>
  <c r="C1602" i="1" s="1"/>
  <c r="H1602" i="1" s="1"/>
  <c r="D18" i="8"/>
  <c r="D8" i="8"/>
  <c r="C1585" i="1" s="1"/>
  <c r="E44" i="7"/>
  <c r="D44" i="7"/>
  <c r="D38" i="7" s="1"/>
  <c r="E39" i="7"/>
  <c r="E38" i="7" s="1"/>
  <c r="D39" i="7"/>
  <c r="E30" i="7"/>
  <c r="D30" i="7"/>
  <c r="E23" i="7"/>
  <c r="E22" i="7" s="1"/>
  <c r="D23" i="7"/>
  <c r="D22" i="7" s="1"/>
  <c r="H34" i="3" s="1"/>
  <c r="E14" i="7"/>
  <c r="D14" i="7"/>
  <c r="E7" i="7"/>
  <c r="E6" i="7" s="1"/>
  <c r="D1539" i="1"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8" i="3" s="1"/>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F181" i="5" s="1"/>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5" i="9" s="1"/>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F630" i="4"/>
  <c r="E630" i="4"/>
  <c r="D630" i="4"/>
  <c r="G188" i="9" s="1"/>
  <c r="E188" i="9" s="1"/>
  <c r="B188" i="9"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D585" i="4"/>
  <c r="D584" i="4" s="1"/>
  <c r="F584" i="4" s="1"/>
  <c r="F583" i="4"/>
  <c r="F582" i="4"/>
  <c r="E581" i="4"/>
  <c r="E571" i="4" s="1"/>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D536" i="4" s="1"/>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E491" i="4"/>
  <c r="F490" i="4"/>
  <c r="F489" i="4"/>
  <c r="E488" i="4"/>
  <c r="D488" i="4"/>
  <c r="F488" i="4" s="1"/>
  <c r="F487" i="4"/>
  <c r="F486" i="4"/>
  <c r="F485" i="4"/>
  <c r="E485" i="4"/>
  <c r="D485" i="4"/>
  <c r="F484" i="4"/>
  <c r="F483" i="4"/>
  <c r="F482" i="4"/>
  <c r="F481" i="4"/>
  <c r="F480" i="4"/>
  <c r="E480" i="4"/>
  <c r="E479" i="4" s="1"/>
  <c r="D480" i="4"/>
  <c r="D479" i="4" s="1"/>
  <c r="F479" i="4" s="1"/>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E431" i="4" s="1"/>
  <c r="D432" i="4"/>
  <c r="F428" i="4"/>
  <c r="E428" i="4"/>
  <c r="D428" i="4"/>
  <c r="E427" i="4"/>
  <c r="D427" i="4"/>
  <c r="D648" i="4" s="1"/>
  <c r="F648" i="4" s="1"/>
  <c r="F426" i="4"/>
  <c r="E426" i="4"/>
  <c r="D426" i="4"/>
  <c r="D647" i="4" s="1"/>
  <c r="F421" i="4"/>
  <c r="F420" i="4"/>
  <c r="F419" i="4"/>
  <c r="F416" i="4"/>
  <c r="F415" i="4"/>
  <c r="F414" i="4"/>
  <c r="F413" i="4"/>
  <c r="E412" i="4"/>
  <c r="D412" i="4"/>
  <c r="F411" i="4"/>
  <c r="F410" i="4"/>
  <c r="E410" i="4"/>
  <c r="D410" i="4"/>
  <c r="F409" i="4"/>
  <c r="F408" i="4"/>
  <c r="F407" i="4"/>
  <c r="E407" i="4"/>
  <c r="D407" i="4"/>
  <c r="F406" i="4"/>
  <c r="E406" i="4"/>
  <c r="D406" i="4"/>
  <c r="F405" i="4"/>
  <c r="F404" i="4"/>
  <c r="F403" i="4"/>
  <c r="F402" i="4"/>
  <c r="E401" i="4"/>
  <c r="E373" i="4" s="1"/>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F314" i="4"/>
  <c r="E314" i="4"/>
  <c r="E309" i="4" s="1"/>
  <c r="E308" i="4" s="1"/>
  <c r="D314" i="4"/>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F269" i="4"/>
  <c r="E269" i="4"/>
  <c r="E262" i="4" s="1"/>
  <c r="D269" i="4"/>
  <c r="F268" i="4"/>
  <c r="F267" i="4"/>
  <c r="F266" i="4"/>
  <c r="F265" i="4"/>
  <c r="F264" i="4"/>
  <c r="F263" i="4"/>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F222" i="4"/>
  <c r="E222" i="4"/>
  <c r="E221" i="4" s="1"/>
  <c r="D222" i="4"/>
  <c r="D221" i="4" s="1"/>
  <c r="F221" i="4" s="1"/>
  <c r="F220" i="4"/>
  <c r="F219" i="4"/>
  <c r="F218" i="4"/>
  <c r="F217" i="4"/>
  <c r="E216" i="4"/>
  <c r="F216" i="4" s="1"/>
  <c r="D216" i="4"/>
  <c r="F215" i="4"/>
  <c r="F214" i="4"/>
  <c r="F213" i="4"/>
  <c r="F212" i="4"/>
  <c r="F211" i="4"/>
  <c r="F210" i="4"/>
  <c r="F209" i="4"/>
  <c r="E208" i="4"/>
  <c r="E202" i="4" s="1"/>
  <c r="D208" i="4"/>
  <c r="F208" i="4" s="1"/>
  <c r="F207" i="4"/>
  <c r="F206" i="4"/>
  <c r="F205" i="4"/>
  <c r="F204" i="4"/>
  <c r="F203" i="4"/>
  <c r="E203" i="4"/>
  <c r="D203" i="4"/>
  <c r="D202" i="4"/>
  <c r="F202" i="4" s="1"/>
  <c r="F201" i="4"/>
  <c r="F200" i="4"/>
  <c r="F199" i="4"/>
  <c r="F198" i="4"/>
  <c r="F197" i="4"/>
  <c r="F196" i="4"/>
  <c r="F195" i="4"/>
  <c r="F194" i="4"/>
  <c r="E194" i="4"/>
  <c r="E16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D140" i="4" s="1"/>
  <c r="F140" i="4" s="1"/>
  <c r="F139" i="4"/>
  <c r="F138" i="4"/>
  <c r="F137" i="4"/>
  <c r="F136" i="4"/>
  <c r="F135" i="4"/>
  <c r="E135" i="4"/>
  <c r="E134" i="4" s="1"/>
  <c r="D135" i="4"/>
  <c r="G220" i="9" s="1"/>
  <c r="E220" i="9" s="1"/>
  <c r="B220" i="9" s="1"/>
  <c r="D134" i="4"/>
  <c r="F134" i="4" s="1"/>
  <c r="F133" i="4"/>
  <c r="F132" i="4"/>
  <c r="F131" i="4"/>
  <c r="F130" i="4"/>
  <c r="F129" i="4"/>
  <c r="E129" i="4"/>
  <c r="D129" i="4"/>
  <c r="F128" i="4"/>
  <c r="F127" i="4"/>
  <c r="E126" i="4"/>
  <c r="E125" i="4" s="1"/>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D49" i="4" s="1"/>
  <c r="F49" i="4" s="1"/>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G1684" i="1" s="1"/>
  <c r="C1683" i="1"/>
  <c r="H1683" i="1" s="1"/>
  <c r="C1682" i="1"/>
  <c r="H1682" i="1" s="1"/>
  <c r="C1681" i="1"/>
  <c r="H1681" i="1" s="1"/>
  <c r="H1680" i="1"/>
  <c r="G1680" i="1"/>
  <c r="C1680" i="1"/>
  <c r="G1679" i="1"/>
  <c r="C1679" i="1"/>
  <c r="H1679" i="1" s="1"/>
  <c r="H1678" i="1"/>
  <c r="C1678" i="1"/>
  <c r="G1678" i="1" s="1"/>
  <c r="C1677" i="1"/>
  <c r="H1676" i="1"/>
  <c r="C1676" i="1"/>
  <c r="G1676" i="1" s="1"/>
  <c r="C1675" i="1"/>
  <c r="H1675" i="1" s="1"/>
  <c r="C1674" i="1"/>
  <c r="H1673" i="1"/>
  <c r="G1673" i="1"/>
  <c r="C1673" i="1"/>
  <c r="H1672" i="1"/>
  <c r="G1672" i="1"/>
  <c r="C1672" i="1"/>
  <c r="G1671" i="1"/>
  <c r="C1671" i="1"/>
  <c r="H1671" i="1" s="1"/>
  <c r="H1670" i="1"/>
  <c r="C1670" i="1"/>
  <c r="G1670" i="1" s="1"/>
  <c r="C1669" i="1"/>
  <c r="G1668" i="1"/>
  <c r="C1668" i="1"/>
  <c r="H1668" i="1" s="1"/>
  <c r="C1667" i="1"/>
  <c r="H1667" i="1" s="1"/>
  <c r="G1666" i="1"/>
  <c r="C1666" i="1"/>
  <c r="H1666" i="1" s="1"/>
  <c r="H1665" i="1"/>
  <c r="G1665" i="1"/>
  <c r="C1665" i="1"/>
  <c r="H1664" i="1"/>
  <c r="G1664" i="1"/>
  <c r="C1664" i="1"/>
  <c r="H1663" i="1"/>
  <c r="G1663" i="1"/>
  <c r="C1663" i="1"/>
  <c r="H1662" i="1"/>
  <c r="C1662" i="1"/>
  <c r="G1662" i="1" s="1"/>
  <c r="C1661" i="1"/>
  <c r="G1660" i="1"/>
  <c r="C1660" i="1"/>
  <c r="H1660" i="1" s="1"/>
  <c r="C1659" i="1"/>
  <c r="H1659" i="1" s="1"/>
  <c r="G1658" i="1"/>
  <c r="C1658" i="1"/>
  <c r="H1658" i="1" s="1"/>
  <c r="H1657" i="1"/>
  <c r="G1657" i="1"/>
  <c r="C1657" i="1"/>
  <c r="H1656" i="1"/>
  <c r="G1656" i="1"/>
  <c r="C1656" i="1"/>
  <c r="H1655" i="1"/>
  <c r="G1655" i="1"/>
  <c r="C1655" i="1"/>
  <c r="H1654" i="1"/>
  <c r="C1654" i="1"/>
  <c r="G1654" i="1" s="1"/>
  <c r="C1653" i="1"/>
  <c r="H1652" i="1"/>
  <c r="G1652" i="1"/>
  <c r="C1652" i="1"/>
  <c r="C1651" i="1"/>
  <c r="H1651" i="1" s="1"/>
  <c r="C1650" i="1"/>
  <c r="H1650" i="1" s="1"/>
  <c r="H1649" i="1"/>
  <c r="G1649" i="1"/>
  <c r="C1649" i="1"/>
  <c r="H1648" i="1"/>
  <c r="G1648" i="1"/>
  <c r="C1648" i="1"/>
  <c r="G1647" i="1"/>
  <c r="C1647" i="1"/>
  <c r="H1647" i="1" s="1"/>
  <c r="H1646" i="1"/>
  <c r="C1646" i="1"/>
  <c r="G1646" i="1" s="1"/>
  <c r="C1645" i="1"/>
  <c r="H1644" i="1"/>
  <c r="G1644" i="1"/>
  <c r="C1644" i="1"/>
  <c r="C1643" i="1"/>
  <c r="H1643" i="1" s="1"/>
  <c r="C1642" i="1"/>
  <c r="H1641" i="1"/>
  <c r="G1641" i="1"/>
  <c r="C1641" i="1"/>
  <c r="H1640" i="1"/>
  <c r="G1640" i="1"/>
  <c r="C1640" i="1"/>
  <c r="G1639" i="1"/>
  <c r="C1639" i="1"/>
  <c r="H1639" i="1" s="1"/>
  <c r="H1638" i="1"/>
  <c r="C1638" i="1"/>
  <c r="G1638" i="1" s="1"/>
  <c r="C1637" i="1"/>
  <c r="G1636" i="1"/>
  <c r="C1636" i="1"/>
  <c r="H1636" i="1" s="1"/>
  <c r="C1635" i="1"/>
  <c r="H1635" i="1" s="1"/>
  <c r="H1633" i="1"/>
  <c r="G1633" i="1"/>
  <c r="C1633" i="1"/>
  <c r="H1632" i="1"/>
  <c r="G1632" i="1"/>
  <c r="C1632" i="1"/>
  <c r="H1631" i="1"/>
  <c r="G1631" i="1"/>
  <c r="C1631" i="1"/>
  <c r="H1630" i="1"/>
  <c r="C1630" i="1"/>
  <c r="G1630" i="1" s="1"/>
  <c r="C1629" i="1"/>
  <c r="C1627" i="1"/>
  <c r="H1627" i="1" s="1"/>
  <c r="G1626" i="1"/>
  <c r="C1626" i="1"/>
  <c r="H1626" i="1" s="1"/>
  <c r="H1625" i="1"/>
  <c r="G1625" i="1"/>
  <c r="C1625" i="1"/>
  <c r="H1624" i="1"/>
  <c r="G1624" i="1"/>
  <c r="C1624" i="1"/>
  <c r="H1623" i="1"/>
  <c r="C1623" i="1"/>
  <c r="G1623" i="1" s="1"/>
  <c r="C1620" i="1"/>
  <c r="H1620" i="1" s="1"/>
  <c r="C1619" i="1"/>
  <c r="C1618" i="1"/>
  <c r="H1618" i="1" s="1"/>
  <c r="H1617" i="1"/>
  <c r="G1617" i="1"/>
  <c r="C1617" i="1"/>
  <c r="H1616" i="1"/>
  <c r="G1616" i="1"/>
  <c r="C1616" i="1"/>
  <c r="G1615" i="1"/>
  <c r="C1615" i="1"/>
  <c r="H1615" i="1" s="1"/>
  <c r="H1614" i="1"/>
  <c r="C1614" i="1"/>
  <c r="G1614" i="1" s="1"/>
  <c r="H1613" i="1"/>
  <c r="C1613" i="1"/>
  <c r="G1613" i="1" s="1"/>
  <c r="C1612" i="1"/>
  <c r="H1612" i="1" s="1"/>
  <c r="C1611" i="1"/>
  <c r="G1610" i="1"/>
  <c r="C1610" i="1"/>
  <c r="H1610" i="1" s="1"/>
  <c r="H1609" i="1"/>
  <c r="G1609" i="1"/>
  <c r="C1609" i="1"/>
  <c r="H1608" i="1"/>
  <c r="G1608" i="1"/>
  <c r="C1608" i="1"/>
  <c r="H1607" i="1"/>
  <c r="G1607" i="1"/>
  <c r="C1607" i="1"/>
  <c r="H1606" i="1"/>
  <c r="C1606" i="1"/>
  <c r="G1606" i="1" s="1"/>
  <c r="C1605" i="1"/>
  <c r="G1605" i="1" s="1"/>
  <c r="C1604" i="1"/>
  <c r="H1604" i="1" s="1"/>
  <c r="C1603" i="1"/>
  <c r="C1601" i="1"/>
  <c r="G1601" i="1" s="1"/>
  <c r="H1600" i="1"/>
  <c r="G1600" i="1"/>
  <c r="C1600" i="1"/>
  <c r="H1599" i="1"/>
  <c r="G1599" i="1"/>
  <c r="C1599" i="1"/>
  <c r="H1598" i="1"/>
  <c r="C1598" i="1"/>
  <c r="G1598" i="1" s="1"/>
  <c r="H1597" i="1"/>
  <c r="C1597" i="1"/>
  <c r="G1597" i="1" s="1"/>
  <c r="H1596" i="1"/>
  <c r="G1596" i="1"/>
  <c r="C1596" i="1"/>
  <c r="C1595" i="1"/>
  <c r="G1594" i="1"/>
  <c r="C1594" i="1"/>
  <c r="H1594" i="1" s="1"/>
  <c r="C1593" i="1"/>
  <c r="H1593" i="1" s="1"/>
  <c r="H1592" i="1"/>
  <c r="G1592" i="1"/>
  <c r="C1592" i="1"/>
  <c r="C1591" i="1"/>
  <c r="H1590" i="1"/>
  <c r="C1590" i="1"/>
  <c r="G1590" i="1" s="1"/>
  <c r="H1589" i="1"/>
  <c r="C1589" i="1"/>
  <c r="G1589" i="1" s="1"/>
  <c r="G1588" i="1"/>
  <c r="C1588" i="1"/>
  <c r="H1588" i="1" s="1"/>
  <c r="C1587" i="1"/>
  <c r="H1587" i="1" s="1"/>
  <c r="G1586" i="1"/>
  <c r="C1586" i="1"/>
  <c r="H1586" i="1" s="1"/>
  <c r="C1584" i="1"/>
  <c r="H1584" i="1" s="1"/>
  <c r="C1582" i="1"/>
  <c r="G1582" i="1" s="1"/>
  <c r="H1581" i="1"/>
  <c r="G1581" i="1"/>
  <c r="D1581" i="1"/>
  <c r="J1581" i="1" s="1"/>
  <c r="C1581" i="1"/>
  <c r="D1580" i="1"/>
  <c r="C1580" i="1"/>
  <c r="H1580" i="1" s="1"/>
  <c r="J1579" i="1"/>
  <c r="G1579" i="1"/>
  <c r="D1579" i="1"/>
  <c r="C1579" i="1"/>
  <c r="G1578" i="1"/>
  <c r="I1578" i="1" s="1"/>
  <c r="D1578" i="1"/>
  <c r="C1578" i="1"/>
  <c r="H1578" i="1" s="1"/>
  <c r="H1577" i="1"/>
  <c r="D1577" i="1"/>
  <c r="C1577" i="1"/>
  <c r="G1577" i="1" s="1"/>
  <c r="G1576" i="1"/>
  <c r="D1576" i="1"/>
  <c r="J1576" i="1" s="1"/>
  <c r="C1576" i="1"/>
  <c r="D1575" i="1"/>
  <c r="C1575" i="1"/>
  <c r="J1574" i="1"/>
  <c r="H1574" i="1"/>
  <c r="G1574" i="1"/>
  <c r="D1574" i="1"/>
  <c r="C1574" i="1"/>
  <c r="D1573" i="1"/>
  <c r="C1573" i="1"/>
  <c r="H1572" i="1"/>
  <c r="G1572" i="1"/>
  <c r="D1572" i="1"/>
  <c r="C1572" i="1"/>
  <c r="D1571" i="1"/>
  <c r="C1571" i="1"/>
  <c r="J1570" i="1"/>
  <c r="I1570" i="1"/>
  <c r="G1570" i="1"/>
  <c r="D1570" i="1"/>
  <c r="C1570" i="1"/>
  <c r="H1570" i="1" s="1"/>
  <c r="J1569" i="1"/>
  <c r="H1569" i="1"/>
  <c r="G1569" i="1"/>
  <c r="I1569" i="1" s="1"/>
  <c r="D1569" i="1"/>
  <c r="C1569" i="1"/>
  <c r="D1568" i="1"/>
  <c r="C1568" i="1"/>
  <c r="H1567" i="1"/>
  <c r="D1567" i="1"/>
  <c r="C1567" i="1"/>
  <c r="D1566" i="1"/>
  <c r="C1566" i="1"/>
  <c r="J1565" i="1"/>
  <c r="D1565" i="1"/>
  <c r="C1565" i="1"/>
  <c r="H1565" i="1" s="1"/>
  <c r="J1564" i="1"/>
  <c r="H1564" i="1"/>
  <c r="G1564" i="1"/>
  <c r="D1564" i="1"/>
  <c r="C1564" i="1"/>
  <c r="D1563" i="1"/>
  <c r="H1563" i="1" s="1"/>
  <c r="C1563" i="1"/>
  <c r="J1562" i="1"/>
  <c r="I1562" i="1"/>
  <c r="H1562" i="1"/>
  <c r="G1562" i="1"/>
  <c r="D1562" i="1"/>
  <c r="C1562" i="1"/>
  <c r="G1561" i="1"/>
  <c r="I1561" i="1" s="1"/>
  <c r="D1561" i="1"/>
  <c r="J1561" i="1" s="1"/>
  <c r="C1561" i="1"/>
  <c r="H1561" i="1" s="1"/>
  <c r="D1560" i="1"/>
  <c r="C1560" i="1"/>
  <c r="J1559" i="1"/>
  <c r="D1559" i="1"/>
  <c r="C1559" i="1"/>
  <c r="H1559" i="1" s="1"/>
  <c r="H1558" i="1"/>
  <c r="D1558" i="1"/>
  <c r="G1558" i="1" s="1"/>
  <c r="I1558" i="1" s="1"/>
  <c r="C1558" i="1"/>
  <c r="D1557" i="1"/>
  <c r="G1557" i="1" s="1"/>
  <c r="C1557" i="1"/>
  <c r="D1556" i="1"/>
  <c r="C1556" i="1"/>
  <c r="C1555" i="1"/>
  <c r="D1554" i="1"/>
  <c r="C1554" i="1"/>
  <c r="J1553" i="1"/>
  <c r="D1553" i="1"/>
  <c r="C1553" i="1"/>
  <c r="H1553" i="1" s="1"/>
  <c r="J1552" i="1"/>
  <c r="I1552" i="1"/>
  <c r="H1552" i="1"/>
  <c r="G1552" i="1"/>
  <c r="D1552" i="1"/>
  <c r="C1552" i="1"/>
  <c r="G1551" i="1"/>
  <c r="D1551" i="1"/>
  <c r="C1551" i="1"/>
  <c r="H1551" i="1" s="1"/>
  <c r="D1550" i="1"/>
  <c r="C1550" i="1"/>
  <c r="J1549" i="1"/>
  <c r="D1549" i="1"/>
  <c r="C1549" i="1"/>
  <c r="H1549" i="1" s="1"/>
  <c r="J1548" i="1"/>
  <c r="I1548" i="1"/>
  <c r="H1548" i="1"/>
  <c r="G1548" i="1"/>
  <c r="D1548" i="1"/>
  <c r="C1548" i="1"/>
  <c r="D1547" i="1"/>
  <c r="C1547" i="1"/>
  <c r="G1547" i="1" s="1"/>
  <c r="J1546" i="1"/>
  <c r="D1546" i="1"/>
  <c r="C1546" i="1"/>
  <c r="H1546" i="1" s="1"/>
  <c r="J1545" i="1"/>
  <c r="I1545" i="1"/>
  <c r="H1545" i="1"/>
  <c r="G1545" i="1"/>
  <c r="D1545" i="1"/>
  <c r="C1545" i="1"/>
  <c r="H1544" i="1"/>
  <c r="G1544" i="1"/>
  <c r="D1544" i="1"/>
  <c r="J1544" i="1" s="1"/>
  <c r="C1544" i="1"/>
  <c r="D1543" i="1"/>
  <c r="C1543" i="1"/>
  <c r="D1542" i="1"/>
  <c r="J1542" i="1" s="1"/>
  <c r="C1542" i="1"/>
  <c r="J1541" i="1"/>
  <c r="I1541" i="1"/>
  <c r="H1541" i="1"/>
  <c r="G1541" i="1"/>
  <c r="D1541" i="1"/>
  <c r="C1541" i="1"/>
  <c r="C1540" i="1"/>
  <c r="C1539" i="1"/>
  <c r="D1536" i="1"/>
  <c r="C1536" i="1"/>
  <c r="H1535" i="1"/>
  <c r="G1535" i="1"/>
  <c r="D1535" i="1"/>
  <c r="C1535" i="1"/>
  <c r="D1534" i="1"/>
  <c r="C1534" i="1"/>
  <c r="H1533" i="1"/>
  <c r="D1533" i="1"/>
  <c r="C1533" i="1"/>
  <c r="G1533" i="1" s="1"/>
  <c r="D1532" i="1"/>
  <c r="C1532" i="1"/>
  <c r="G1532" i="1" s="1"/>
  <c r="H1531" i="1"/>
  <c r="G1531" i="1"/>
  <c r="D1531" i="1"/>
  <c r="C1531" i="1"/>
  <c r="D1530" i="1"/>
  <c r="C1530" i="1"/>
  <c r="G1530" i="1" s="1"/>
  <c r="H1529" i="1"/>
  <c r="G1529" i="1"/>
  <c r="D1529" i="1"/>
  <c r="C1529" i="1"/>
  <c r="D1528" i="1"/>
  <c r="C1528" i="1"/>
  <c r="G1528" i="1" s="1"/>
  <c r="H1527" i="1"/>
  <c r="G1527" i="1"/>
  <c r="D1527" i="1"/>
  <c r="C1527" i="1"/>
  <c r="D1526" i="1"/>
  <c r="C1526" i="1"/>
  <c r="G1526" i="1" s="1"/>
  <c r="H1525" i="1"/>
  <c r="G1525" i="1"/>
  <c r="D1525" i="1"/>
  <c r="C1525" i="1"/>
  <c r="D1524" i="1"/>
  <c r="C1524" i="1"/>
  <c r="G1524" i="1" s="1"/>
  <c r="H1523" i="1"/>
  <c r="G1523" i="1"/>
  <c r="D1523" i="1"/>
  <c r="C1523" i="1"/>
  <c r="D1522" i="1"/>
  <c r="C1522" i="1"/>
  <c r="G1522" i="1" s="1"/>
  <c r="H1521" i="1"/>
  <c r="G1521" i="1"/>
  <c r="D1521" i="1"/>
  <c r="C1521" i="1"/>
  <c r="D1520" i="1"/>
  <c r="C1520" i="1"/>
  <c r="G1520" i="1" s="1"/>
  <c r="H1519" i="1"/>
  <c r="G1519" i="1"/>
  <c r="D1519" i="1"/>
  <c r="C1519" i="1"/>
  <c r="D1518" i="1"/>
  <c r="C1518" i="1"/>
  <c r="G1518" i="1" s="1"/>
  <c r="H1517" i="1"/>
  <c r="G1517" i="1"/>
  <c r="D1517" i="1"/>
  <c r="C1517" i="1"/>
  <c r="D1516" i="1"/>
  <c r="C1516" i="1"/>
  <c r="G1516" i="1" s="1"/>
  <c r="H1515" i="1"/>
  <c r="G1515" i="1"/>
  <c r="D1515" i="1"/>
  <c r="C1515" i="1"/>
  <c r="D1514" i="1"/>
  <c r="C1514" i="1"/>
  <c r="G1514" i="1" s="1"/>
  <c r="H1513" i="1"/>
  <c r="G1513" i="1"/>
  <c r="D1513" i="1"/>
  <c r="C1513" i="1"/>
  <c r="D1512" i="1"/>
  <c r="C1512" i="1"/>
  <c r="G1512" i="1" s="1"/>
  <c r="H1511" i="1"/>
  <c r="G1511" i="1"/>
  <c r="D1511" i="1"/>
  <c r="C1511" i="1"/>
  <c r="D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G1500" i="1" s="1"/>
  <c r="H1499" i="1"/>
  <c r="G1499" i="1"/>
  <c r="D1499" i="1"/>
  <c r="C1499" i="1"/>
  <c r="D1498" i="1"/>
  <c r="C1498" i="1"/>
  <c r="H1497" i="1"/>
  <c r="G1497" i="1"/>
  <c r="D1497" i="1"/>
  <c r="C1497" i="1"/>
  <c r="D1496" i="1"/>
  <c r="C1496" i="1"/>
  <c r="H1495" i="1"/>
  <c r="D1495" i="1"/>
  <c r="C1495" i="1"/>
  <c r="G1495" i="1" s="1"/>
  <c r="D1494" i="1"/>
  <c r="C1494" i="1"/>
  <c r="G1494" i="1" s="1"/>
  <c r="H1493" i="1"/>
  <c r="D1493" i="1"/>
  <c r="C1493" i="1"/>
  <c r="G1493" i="1" s="1"/>
  <c r="D1492" i="1"/>
  <c r="C1492" i="1"/>
  <c r="H1491" i="1"/>
  <c r="G1491" i="1"/>
  <c r="D1491" i="1"/>
  <c r="C1491" i="1"/>
  <c r="D1490" i="1"/>
  <c r="C1490" i="1"/>
  <c r="H1489" i="1"/>
  <c r="G1489" i="1"/>
  <c r="D1489" i="1"/>
  <c r="C1489" i="1"/>
  <c r="D1488" i="1"/>
  <c r="C1488" i="1"/>
  <c r="H1487" i="1"/>
  <c r="G1487" i="1"/>
  <c r="D1487" i="1"/>
  <c r="C1487" i="1"/>
  <c r="D1486" i="1"/>
  <c r="C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G1418" i="1" s="1"/>
  <c r="H1417" i="1"/>
  <c r="G1417" i="1"/>
  <c r="D1417" i="1"/>
  <c r="C1417" i="1"/>
  <c r="D1416" i="1"/>
  <c r="C1416" i="1"/>
  <c r="H1416" i="1" s="1"/>
  <c r="H1415" i="1"/>
  <c r="G1415" i="1"/>
  <c r="D1415" i="1"/>
  <c r="C1415" i="1"/>
  <c r="H1414" i="1"/>
  <c r="D1414" i="1"/>
  <c r="C1414" i="1"/>
  <c r="G1414" i="1" s="1"/>
  <c r="H1413" i="1"/>
  <c r="G1413" i="1"/>
  <c r="D1413" i="1"/>
  <c r="C1413" i="1"/>
  <c r="D1412" i="1"/>
  <c r="H1412" i="1" s="1"/>
  <c r="C1412" i="1"/>
  <c r="H1411" i="1"/>
  <c r="G1411" i="1"/>
  <c r="D1411" i="1"/>
  <c r="C1411" i="1"/>
  <c r="D1410" i="1"/>
  <c r="C1410" i="1"/>
  <c r="H1409" i="1"/>
  <c r="G1409" i="1"/>
  <c r="D1409" i="1"/>
  <c r="C1409" i="1"/>
  <c r="D1408" i="1"/>
  <c r="C1408" i="1"/>
  <c r="H1407" i="1"/>
  <c r="G1407" i="1"/>
  <c r="D1407" i="1"/>
  <c r="C1407" i="1"/>
  <c r="D1406" i="1"/>
  <c r="C1406" i="1"/>
  <c r="G1406" i="1" s="1"/>
  <c r="H1405" i="1"/>
  <c r="G1405" i="1"/>
  <c r="D1405" i="1"/>
  <c r="C1405" i="1"/>
  <c r="D1404" i="1"/>
  <c r="C1404" i="1"/>
  <c r="H1403" i="1"/>
  <c r="D1403" i="1"/>
  <c r="C1403" i="1"/>
  <c r="G1403" i="1" s="1"/>
  <c r="D1402" i="1"/>
  <c r="D1400" i="1"/>
  <c r="C1400" i="1"/>
  <c r="H1399" i="1"/>
  <c r="D1399" i="1"/>
  <c r="G1399" i="1" s="1"/>
  <c r="C1399" i="1"/>
  <c r="D1398" i="1"/>
  <c r="H1398" i="1" s="1"/>
  <c r="C1398" i="1"/>
  <c r="H1397" i="1"/>
  <c r="G1397" i="1"/>
  <c r="D1397" i="1"/>
  <c r="C1397" i="1"/>
  <c r="D1396" i="1"/>
  <c r="C1396" i="1"/>
  <c r="G1396" i="1" s="1"/>
  <c r="H1395" i="1"/>
  <c r="G1395" i="1"/>
  <c r="D1395" i="1"/>
  <c r="C1395" i="1"/>
  <c r="D1394" i="1"/>
  <c r="C1394" i="1"/>
  <c r="G1394" i="1" s="1"/>
  <c r="H1393" i="1"/>
  <c r="G1393" i="1"/>
  <c r="D1393" i="1"/>
  <c r="C1393" i="1"/>
  <c r="H1392" i="1"/>
  <c r="D1392" i="1"/>
  <c r="C1392" i="1"/>
  <c r="G1392" i="1" s="1"/>
  <c r="H1391" i="1"/>
  <c r="G1391" i="1"/>
  <c r="D1391" i="1"/>
  <c r="C1391" i="1"/>
  <c r="D1390" i="1"/>
  <c r="H1390" i="1" s="1"/>
  <c r="C1390" i="1"/>
  <c r="D1389" i="1"/>
  <c r="C1389" i="1"/>
  <c r="H1389" i="1" s="1"/>
  <c r="D1388" i="1"/>
  <c r="C1388" i="1"/>
  <c r="H1387" i="1"/>
  <c r="D1387" i="1"/>
  <c r="C1387" i="1"/>
  <c r="G1387" i="1" s="1"/>
  <c r="D1386" i="1"/>
  <c r="C1386" i="1"/>
  <c r="D1385" i="1"/>
  <c r="C1385" i="1"/>
  <c r="H1385" i="1" s="1"/>
  <c r="D1384" i="1"/>
  <c r="C1384" i="1"/>
  <c r="G1384" i="1" s="1"/>
  <c r="H1383" i="1"/>
  <c r="G1383" i="1"/>
  <c r="D1383" i="1"/>
  <c r="C1383" i="1"/>
  <c r="D1382" i="1"/>
  <c r="H1382" i="1" s="1"/>
  <c r="C1382" i="1"/>
  <c r="H1381" i="1"/>
  <c r="D1381" i="1"/>
  <c r="C1381" i="1"/>
  <c r="G1381" i="1" s="1"/>
  <c r="D1380" i="1"/>
  <c r="C1380" i="1"/>
  <c r="G1380" i="1" s="1"/>
  <c r="H1379" i="1"/>
  <c r="G1379" i="1"/>
  <c r="D1379" i="1"/>
  <c r="C1379" i="1"/>
  <c r="H1378" i="1"/>
  <c r="D1378" i="1"/>
  <c r="C1378" i="1"/>
  <c r="G1378" i="1" s="1"/>
  <c r="H1377" i="1"/>
  <c r="G1377" i="1"/>
  <c r="D1377" i="1"/>
  <c r="C1377" i="1"/>
  <c r="D1376" i="1"/>
  <c r="H1376" i="1" s="1"/>
  <c r="C1376" i="1"/>
  <c r="H1375" i="1"/>
  <c r="G1375" i="1"/>
  <c r="D1375" i="1"/>
  <c r="C1375" i="1"/>
  <c r="D1374" i="1"/>
  <c r="C1374" i="1"/>
  <c r="H1373" i="1"/>
  <c r="G1373" i="1"/>
  <c r="D1373" i="1"/>
  <c r="C1373" i="1"/>
  <c r="D1372" i="1"/>
  <c r="C1372" i="1"/>
  <c r="H1371" i="1"/>
  <c r="G1371" i="1"/>
  <c r="D1371" i="1"/>
  <c r="C1371" i="1"/>
  <c r="D1370" i="1"/>
  <c r="C1370" i="1"/>
  <c r="G1370" i="1" s="1"/>
  <c r="H1369" i="1"/>
  <c r="D1369" i="1"/>
  <c r="C1369" i="1"/>
  <c r="G1369" i="1" s="1"/>
  <c r="D1368" i="1"/>
  <c r="C1368" i="1"/>
  <c r="G1368" i="1" s="1"/>
  <c r="H1367" i="1"/>
  <c r="G1367" i="1"/>
  <c r="D1367" i="1"/>
  <c r="C1367" i="1"/>
  <c r="D1366" i="1"/>
  <c r="C1366" i="1"/>
  <c r="H1366" i="1" s="1"/>
  <c r="H1365" i="1"/>
  <c r="G1365" i="1"/>
  <c r="D1365" i="1"/>
  <c r="C1365" i="1"/>
  <c r="H1364" i="1"/>
  <c r="D1364" i="1"/>
  <c r="C1364" i="1"/>
  <c r="G1364" i="1" s="1"/>
  <c r="H1363" i="1"/>
  <c r="G1363" i="1"/>
  <c r="D1363" i="1"/>
  <c r="C1363" i="1"/>
  <c r="D1362" i="1"/>
  <c r="H1362" i="1" s="1"/>
  <c r="C1362" i="1"/>
  <c r="H1361" i="1"/>
  <c r="G1361" i="1"/>
  <c r="D1361" i="1"/>
  <c r="C1361" i="1"/>
  <c r="D1360" i="1"/>
  <c r="C1360" i="1"/>
  <c r="H1359" i="1"/>
  <c r="G1359" i="1"/>
  <c r="D1359" i="1"/>
  <c r="C1359" i="1"/>
  <c r="D1358" i="1"/>
  <c r="C1358" i="1"/>
  <c r="H1357" i="1"/>
  <c r="G1357" i="1"/>
  <c r="D1357" i="1"/>
  <c r="C1357" i="1"/>
  <c r="D1356" i="1"/>
  <c r="C1356" i="1"/>
  <c r="G1356" i="1" s="1"/>
  <c r="H1355" i="1"/>
  <c r="G1355" i="1"/>
  <c r="D1355" i="1"/>
  <c r="C1355" i="1"/>
  <c r="D1354" i="1"/>
  <c r="H1354" i="1" s="1"/>
  <c r="C1354" i="1"/>
  <c r="H1353" i="1"/>
  <c r="G1353" i="1"/>
  <c r="D1353" i="1"/>
  <c r="C1353" i="1"/>
  <c r="D1352" i="1"/>
  <c r="C1352" i="1"/>
  <c r="G1352" i="1" s="1"/>
  <c r="H1351" i="1"/>
  <c r="G1351" i="1"/>
  <c r="D1351" i="1"/>
  <c r="C1351" i="1"/>
  <c r="D1350" i="1"/>
  <c r="C1350" i="1"/>
  <c r="H1350" i="1" s="1"/>
  <c r="H1349" i="1"/>
  <c r="D1349" i="1"/>
  <c r="C1349" i="1"/>
  <c r="G1349" i="1" s="1"/>
  <c r="D1348" i="1"/>
  <c r="H1348" i="1" s="1"/>
  <c r="C1348" i="1"/>
  <c r="H1347" i="1"/>
  <c r="G1347" i="1"/>
  <c r="D1347" i="1"/>
  <c r="C1347" i="1"/>
  <c r="D1346" i="1"/>
  <c r="C1346" i="1"/>
  <c r="H1345" i="1"/>
  <c r="D1345" i="1"/>
  <c r="C1345" i="1"/>
  <c r="G1345" i="1" s="1"/>
  <c r="D1344" i="1"/>
  <c r="C1344" i="1"/>
  <c r="G1344" i="1" s="1"/>
  <c r="H1343" i="1"/>
  <c r="D1343" i="1"/>
  <c r="C1343" i="1"/>
  <c r="G1343" i="1" s="1"/>
  <c r="D1342" i="1"/>
  <c r="C1342" i="1"/>
  <c r="H1341" i="1"/>
  <c r="D1341" i="1"/>
  <c r="G1341" i="1" s="1"/>
  <c r="C1341" i="1"/>
  <c r="D1340" i="1"/>
  <c r="H1340" i="1" s="1"/>
  <c r="C1340" i="1"/>
  <c r="H1339" i="1"/>
  <c r="D1339" i="1"/>
  <c r="G1339" i="1" s="1"/>
  <c r="C1339" i="1"/>
  <c r="D1338" i="1"/>
  <c r="H1338" i="1" s="1"/>
  <c r="C1338" i="1"/>
  <c r="H1337" i="1"/>
  <c r="G1337" i="1"/>
  <c r="D1337" i="1"/>
  <c r="C1337" i="1"/>
  <c r="D1336" i="1"/>
  <c r="C1336" i="1"/>
  <c r="H1335" i="1"/>
  <c r="G1335" i="1"/>
  <c r="D1335" i="1"/>
  <c r="C1335" i="1"/>
  <c r="D1334" i="1"/>
  <c r="C1334" i="1"/>
  <c r="H1333" i="1"/>
  <c r="G1333" i="1"/>
  <c r="D1333" i="1"/>
  <c r="C1333" i="1"/>
  <c r="D1332" i="1"/>
  <c r="C1332" i="1"/>
  <c r="G1332" i="1" s="1"/>
  <c r="H1331" i="1"/>
  <c r="G1331" i="1"/>
  <c r="D1331" i="1"/>
  <c r="C1331" i="1"/>
  <c r="D1330" i="1"/>
  <c r="H1330" i="1" s="1"/>
  <c r="C1330" i="1"/>
  <c r="H1329" i="1"/>
  <c r="G1329"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D1306" i="1"/>
  <c r="H1306" i="1" s="1"/>
  <c r="C1306" i="1"/>
  <c r="D1305" i="1"/>
  <c r="C1305" i="1"/>
  <c r="H1304" i="1"/>
  <c r="G1304" i="1"/>
  <c r="D1304" i="1"/>
  <c r="C1304" i="1"/>
  <c r="D1303" i="1"/>
  <c r="C1303" i="1"/>
  <c r="D1302" i="1"/>
  <c r="H1302" i="1" s="1"/>
  <c r="C1302" i="1"/>
  <c r="D1301" i="1"/>
  <c r="C1301" i="1"/>
  <c r="D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D1266" i="1"/>
  <c r="H1266" i="1" s="1"/>
  <c r="C1266" i="1"/>
  <c r="D1265" i="1"/>
  <c r="C1265" i="1"/>
  <c r="D1264" i="1"/>
  <c r="H1264" i="1" s="1"/>
  <c r="C1264" i="1"/>
  <c r="D1263" i="1"/>
  <c r="C1263" i="1"/>
  <c r="H1262" i="1"/>
  <c r="G1262" i="1"/>
  <c r="D1262" i="1"/>
  <c r="C1262" i="1"/>
  <c r="D1261" i="1"/>
  <c r="C1261" i="1"/>
  <c r="C1260" i="1"/>
  <c r="H1258" i="1"/>
  <c r="G1258" i="1"/>
  <c r="D1258" i="1"/>
  <c r="C1258" i="1"/>
  <c r="D1257" i="1"/>
  <c r="C1257" i="1"/>
  <c r="D1256" i="1"/>
  <c r="H1256" i="1" s="1"/>
  <c r="C1256"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C1207" i="1"/>
  <c r="D1206" i="1"/>
  <c r="H1206" i="1" s="1"/>
  <c r="C1206" i="1"/>
  <c r="D1205" i="1"/>
  <c r="C1205" i="1"/>
  <c r="H1204" i="1"/>
  <c r="G1204" i="1"/>
  <c r="D1204" i="1"/>
  <c r="C1204" i="1"/>
  <c r="D1203" i="1"/>
  <c r="C1203" i="1"/>
  <c r="H1202" i="1"/>
  <c r="G1202" i="1"/>
  <c r="D1202" i="1"/>
  <c r="C1202" i="1"/>
  <c r="D1201" i="1"/>
  <c r="C1201" i="1"/>
  <c r="H1200" i="1"/>
  <c r="G1200" i="1"/>
  <c r="D1200" i="1"/>
  <c r="C1200" i="1"/>
  <c r="H1199" i="1"/>
  <c r="D1199" i="1"/>
  <c r="G1199" i="1" s="1"/>
  <c r="C1199" i="1"/>
  <c r="H1198" i="1"/>
  <c r="G1198" i="1"/>
  <c r="D1198" i="1"/>
  <c r="C1198" i="1"/>
  <c r="H1197" i="1"/>
  <c r="D1197" i="1"/>
  <c r="G1197" i="1" s="1"/>
  <c r="C1197" i="1"/>
  <c r="H1196" i="1"/>
  <c r="G1196" i="1"/>
  <c r="D1196" i="1"/>
  <c r="C1196" i="1"/>
  <c r="H1195" i="1"/>
  <c r="D1195" i="1"/>
  <c r="G1195" i="1" s="1"/>
  <c r="C1195" i="1"/>
  <c r="H1194" i="1"/>
  <c r="G1194" i="1"/>
  <c r="D1194" i="1"/>
  <c r="C1194" i="1"/>
  <c r="H1193" i="1"/>
  <c r="D1193" i="1"/>
  <c r="G1193" i="1" s="1"/>
  <c r="C1193" i="1"/>
  <c r="H1192" i="1"/>
  <c r="G1192" i="1"/>
  <c r="D1192" i="1"/>
  <c r="C1192" i="1"/>
  <c r="H1191" i="1"/>
  <c r="D1191" i="1"/>
  <c r="G1191" i="1" s="1"/>
  <c r="C1191" i="1"/>
  <c r="H1190" i="1"/>
  <c r="G1190" i="1"/>
  <c r="D1190" i="1"/>
  <c r="C1190" i="1"/>
  <c r="H1189" i="1"/>
  <c r="D1189" i="1"/>
  <c r="G1189" i="1" s="1"/>
  <c r="C1189" i="1"/>
  <c r="H1188" i="1"/>
  <c r="G1188" i="1"/>
  <c r="D1188" i="1"/>
  <c r="C1188" i="1"/>
  <c r="H1187" i="1"/>
  <c r="D1187" i="1"/>
  <c r="G1187" i="1" s="1"/>
  <c r="C1187" i="1"/>
  <c r="H1186" i="1"/>
  <c r="G1186" i="1"/>
  <c r="D1186" i="1"/>
  <c r="C1186" i="1"/>
  <c r="H1185" i="1"/>
  <c r="D1185" i="1"/>
  <c r="G1185" i="1" s="1"/>
  <c r="C1185" i="1"/>
  <c r="D1184" i="1"/>
  <c r="H1184" i="1" s="1"/>
  <c r="C1184" i="1"/>
  <c r="H1183" i="1"/>
  <c r="D1183" i="1"/>
  <c r="G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C1153" i="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5"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7" i="1"/>
  <c r="C1057" i="1"/>
  <c r="D1056" i="1"/>
  <c r="C1056" i="1"/>
  <c r="H1056" i="1" s="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H1040" i="1" s="1"/>
  <c r="D1039" i="1"/>
  <c r="C1039" i="1"/>
  <c r="D1038" i="1"/>
  <c r="C1038" i="1"/>
  <c r="H1038" i="1" s="1"/>
  <c r="D1037" i="1"/>
  <c r="C1037" i="1"/>
  <c r="D1036" i="1"/>
  <c r="C1036" i="1"/>
  <c r="H1036" i="1" s="1"/>
  <c r="D1035" i="1"/>
  <c r="C1035"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C1024" i="1"/>
  <c r="H1024" i="1" s="1"/>
  <c r="D1023" i="1"/>
  <c r="C1023" i="1"/>
  <c r="H1022" i="1"/>
  <c r="G1022" i="1"/>
  <c r="D1022" i="1"/>
  <c r="C1022" i="1"/>
  <c r="D1021" i="1"/>
  <c r="C1021" i="1"/>
  <c r="D1020" i="1"/>
  <c r="C1020" i="1"/>
  <c r="H1020" i="1" s="1"/>
  <c r="D1019" i="1"/>
  <c r="C1019" i="1"/>
  <c r="D1018" i="1"/>
  <c r="C1018" i="1"/>
  <c r="H1018" i="1" s="1"/>
  <c r="D1017" i="1"/>
  <c r="H1016" i="1"/>
  <c r="G1016" i="1"/>
  <c r="D1016" i="1"/>
  <c r="C1016" i="1"/>
  <c r="D1015" i="1"/>
  <c r="C1015" i="1"/>
  <c r="H1014" i="1"/>
  <c r="G1014" i="1"/>
  <c r="D1014" i="1"/>
  <c r="C1014" i="1"/>
  <c r="D1013" i="1"/>
  <c r="C1013" i="1"/>
  <c r="H1010" i="1"/>
  <c r="D1010" i="1"/>
  <c r="C1010" i="1"/>
  <c r="G1010" i="1" s="1"/>
  <c r="D1009" i="1"/>
  <c r="C1009" i="1"/>
  <c r="H1008" i="1"/>
  <c r="G1008" i="1"/>
  <c r="D1008" i="1"/>
  <c r="C1008" i="1"/>
  <c r="D1007" i="1"/>
  <c r="C1007" i="1"/>
  <c r="H1006" i="1"/>
  <c r="G1006" i="1"/>
  <c r="D1006" i="1"/>
  <c r="C1006" i="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H992" i="1"/>
  <c r="G992" i="1"/>
  <c r="D992" i="1"/>
  <c r="C992" i="1"/>
  <c r="D991" i="1"/>
  <c r="C991" i="1"/>
  <c r="H990" i="1"/>
  <c r="G990" i="1"/>
  <c r="D990" i="1"/>
  <c r="C990" i="1"/>
  <c r="D989" i="1"/>
  <c r="C989" i="1"/>
  <c r="D988" i="1"/>
  <c r="C988" i="1"/>
  <c r="H988" i="1" s="1"/>
  <c r="D987" i="1"/>
  <c r="C987" i="1"/>
  <c r="D986" i="1"/>
  <c r="C986" i="1"/>
  <c r="H986" i="1" s="1"/>
  <c r="D985" i="1"/>
  <c r="C985" i="1"/>
  <c r="D984" i="1"/>
  <c r="C984" i="1"/>
  <c r="H984" i="1" s="1"/>
  <c r="D983" i="1"/>
  <c r="C983" i="1"/>
  <c r="G982" i="1"/>
  <c r="D982" i="1"/>
  <c r="C982" i="1"/>
  <c r="H982" i="1" s="1"/>
  <c r="D981" i="1"/>
  <c r="C981" i="1"/>
  <c r="G980" i="1"/>
  <c r="D980" i="1"/>
  <c r="C980" i="1"/>
  <c r="H980" i="1" s="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H832" i="1"/>
  <c r="G832" i="1"/>
  <c r="D832" i="1"/>
  <c r="C832" i="1"/>
  <c r="D831" i="1"/>
  <c r="C831" i="1"/>
  <c r="H830" i="1"/>
  <c r="G830" i="1"/>
  <c r="D830" i="1"/>
  <c r="C830" i="1"/>
  <c r="D829" i="1"/>
  <c r="C829" i="1"/>
  <c r="H828" i="1"/>
  <c r="G828" i="1"/>
  <c r="D828" i="1"/>
  <c r="C828" i="1"/>
  <c r="D827" i="1"/>
  <c r="C827" i="1"/>
  <c r="D826" i="1"/>
  <c r="C826" i="1"/>
  <c r="H826" i="1" s="1"/>
  <c r="D825" i="1"/>
  <c r="C825" i="1"/>
  <c r="D824" i="1"/>
  <c r="C824" i="1"/>
  <c r="H824" i="1" s="1"/>
  <c r="D823" i="1"/>
  <c r="C823" i="1"/>
  <c r="D822" i="1"/>
  <c r="C822" i="1"/>
  <c r="H822" i="1" s="1"/>
  <c r="D821" i="1"/>
  <c r="C821" i="1"/>
  <c r="D820" i="1"/>
  <c r="C820" i="1"/>
  <c r="H820" i="1" s="1"/>
  <c r="G819" i="1"/>
  <c r="D819" i="1"/>
  <c r="C819" i="1"/>
  <c r="H819" i="1" s="1"/>
  <c r="G818" i="1"/>
  <c r="D818" i="1"/>
  <c r="C818" i="1"/>
  <c r="H817" i="1"/>
  <c r="D817" i="1"/>
  <c r="C817" i="1"/>
  <c r="G817" i="1" s="1"/>
  <c r="H816" i="1"/>
  <c r="G816" i="1"/>
  <c r="D816" i="1"/>
  <c r="C816" i="1"/>
  <c r="H815" i="1"/>
  <c r="D815" i="1"/>
  <c r="G815" i="1" s="1"/>
  <c r="C815" i="1"/>
  <c r="H814" i="1"/>
  <c r="G814" i="1"/>
  <c r="D814" i="1"/>
  <c r="C814" i="1"/>
  <c r="H813" i="1"/>
  <c r="D813" i="1"/>
  <c r="G813" i="1" s="1"/>
  <c r="C813" i="1"/>
  <c r="H812" i="1"/>
  <c r="G812" i="1"/>
  <c r="D812" i="1"/>
  <c r="C812" i="1"/>
  <c r="H811" i="1"/>
  <c r="D811" i="1"/>
  <c r="C811" i="1"/>
  <c r="G811" i="1" s="1"/>
  <c r="H810" i="1"/>
  <c r="G810" i="1"/>
  <c r="D810" i="1"/>
  <c r="C810" i="1"/>
  <c r="H809" i="1"/>
  <c r="D809" i="1"/>
  <c r="G809" i="1" s="1"/>
  <c r="C809" i="1"/>
  <c r="H808" i="1"/>
  <c r="G808" i="1"/>
  <c r="D808" i="1"/>
  <c r="C808" i="1"/>
  <c r="H807" i="1"/>
  <c r="D807" i="1"/>
  <c r="G807" i="1" s="1"/>
  <c r="C807" i="1"/>
  <c r="H806" i="1"/>
  <c r="G806" i="1"/>
  <c r="D806" i="1"/>
  <c r="C806" i="1"/>
  <c r="H805" i="1"/>
  <c r="D805" i="1"/>
  <c r="G805" i="1" s="1"/>
  <c r="C805" i="1"/>
  <c r="H804" i="1"/>
  <c r="G804" i="1"/>
  <c r="D804" i="1"/>
  <c r="C804" i="1"/>
  <c r="H803" i="1"/>
  <c r="D803" i="1"/>
  <c r="G803" i="1" s="1"/>
  <c r="C803" i="1"/>
  <c r="H802" i="1"/>
  <c r="G802" i="1"/>
  <c r="D802" i="1"/>
  <c r="C802" i="1"/>
  <c r="H801" i="1"/>
  <c r="D801" i="1"/>
  <c r="G801" i="1" s="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G794" i="1"/>
  <c r="D794" i="1"/>
  <c r="C794" i="1"/>
  <c r="H793"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D787" i="1"/>
  <c r="G787" i="1" s="1"/>
  <c r="C787" i="1"/>
  <c r="H786" i="1"/>
  <c r="G786" i="1"/>
  <c r="D786" i="1"/>
  <c r="C786" i="1"/>
  <c r="H785" i="1"/>
  <c r="D785" i="1"/>
  <c r="G785" i="1" s="1"/>
  <c r="C785" i="1"/>
  <c r="H784" i="1"/>
  <c r="G784" i="1"/>
  <c r="D784" i="1"/>
  <c r="C784" i="1"/>
  <c r="H783" i="1"/>
  <c r="D783" i="1"/>
  <c r="G783" i="1" s="1"/>
  <c r="C783" i="1"/>
  <c r="H782" i="1"/>
  <c r="G782" i="1"/>
  <c r="D782" i="1"/>
  <c r="C782" i="1"/>
  <c r="H781" i="1"/>
  <c r="D781" i="1"/>
  <c r="G781" i="1" s="1"/>
  <c r="C781" i="1"/>
  <c r="H780" i="1"/>
  <c r="G780" i="1"/>
  <c r="D780" i="1"/>
  <c r="C780" i="1"/>
  <c r="H779" i="1"/>
  <c r="D779" i="1"/>
  <c r="G779" i="1" s="1"/>
  <c r="C779" i="1"/>
  <c r="H778" i="1"/>
  <c r="G778" i="1"/>
  <c r="D778" i="1"/>
  <c r="C778" i="1"/>
  <c r="H777" i="1"/>
  <c r="D777" i="1"/>
  <c r="G777" i="1" s="1"/>
  <c r="C777" i="1"/>
  <c r="H776" i="1"/>
  <c r="G776" i="1"/>
  <c r="D776" i="1"/>
  <c r="C776" i="1"/>
  <c r="H775" i="1"/>
  <c r="D775" i="1"/>
  <c r="G775" i="1" s="1"/>
  <c r="C775" i="1"/>
  <c r="H774" i="1"/>
  <c r="G774" i="1"/>
  <c r="D774" i="1"/>
  <c r="C774" i="1"/>
  <c r="H773" i="1"/>
  <c r="D773" i="1"/>
  <c r="G773" i="1" s="1"/>
  <c r="C773" i="1"/>
  <c r="H772" i="1"/>
  <c r="G772" i="1"/>
  <c r="D772" i="1"/>
  <c r="C772" i="1"/>
  <c r="H771" i="1"/>
  <c r="D771" i="1"/>
  <c r="G771" i="1" s="1"/>
  <c r="C771" i="1"/>
  <c r="H770" i="1"/>
  <c r="G770" i="1"/>
  <c r="D770" i="1"/>
  <c r="C770" i="1"/>
  <c r="H769" i="1"/>
  <c r="D769" i="1"/>
  <c r="G769" i="1" s="1"/>
  <c r="C769" i="1"/>
  <c r="H768" i="1"/>
  <c r="G768" i="1"/>
  <c r="D768" i="1"/>
  <c r="C768" i="1"/>
  <c r="H767" i="1"/>
  <c r="D767" i="1"/>
  <c r="G767" i="1" s="1"/>
  <c r="C767" i="1"/>
  <c r="H766" i="1"/>
  <c r="G766" i="1"/>
  <c r="D766" i="1"/>
  <c r="C766" i="1"/>
  <c r="H765" i="1"/>
  <c r="D765" i="1"/>
  <c r="G765" i="1" s="1"/>
  <c r="C765" i="1"/>
  <c r="H764" i="1"/>
  <c r="G764" i="1"/>
  <c r="D764" i="1"/>
  <c r="C764" i="1"/>
  <c r="H763" i="1"/>
  <c r="D763" i="1"/>
  <c r="G763" i="1" s="1"/>
  <c r="C763" i="1"/>
  <c r="H762" i="1"/>
  <c r="G762" i="1"/>
  <c r="D762" i="1"/>
  <c r="C762" i="1"/>
  <c r="H761" i="1"/>
  <c r="D761" i="1"/>
  <c r="G761" i="1" s="1"/>
  <c r="C761" i="1"/>
  <c r="H760" i="1"/>
  <c r="G760" i="1"/>
  <c r="D760" i="1"/>
  <c r="C760" i="1"/>
  <c r="H759" i="1"/>
  <c r="D759" i="1"/>
  <c r="G759" i="1" s="1"/>
  <c r="C759" i="1"/>
  <c r="H758" i="1"/>
  <c r="G758" i="1"/>
  <c r="D758" i="1"/>
  <c r="C758" i="1"/>
  <c r="H757" i="1"/>
  <c r="D757" i="1"/>
  <c r="G757" i="1" s="1"/>
  <c r="C757" i="1"/>
  <c r="H756" i="1"/>
  <c r="G756" i="1"/>
  <c r="D756" i="1"/>
  <c r="C756" i="1"/>
  <c r="H755" i="1"/>
  <c r="D755" i="1"/>
  <c r="G755" i="1" s="1"/>
  <c r="C755" i="1"/>
  <c r="H754" i="1"/>
  <c r="G754" i="1"/>
  <c r="D754" i="1"/>
  <c r="C754" i="1"/>
  <c r="H753" i="1"/>
  <c r="D753" i="1"/>
  <c r="G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H649" i="1"/>
  <c r="G649" i="1"/>
  <c r="D649" i="1"/>
  <c r="C649" i="1"/>
  <c r="H648" i="1"/>
  <c r="G648" i="1"/>
  <c r="D648" i="1"/>
  <c r="C648" i="1"/>
  <c r="H647" i="1"/>
  <c r="G647" i="1"/>
  <c r="D647" i="1"/>
  <c r="C647" i="1"/>
  <c r="H646" i="1"/>
  <c r="G646" i="1"/>
  <c r="D646" i="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D422" i="1"/>
  <c r="H422" i="1" s="1"/>
  <c r="C422" i="1"/>
  <c r="C421" i="1"/>
  <c r="H416" i="1"/>
  <c r="G416" i="1"/>
  <c r="D416" i="1"/>
  <c r="C416" i="1"/>
  <c r="H415" i="1"/>
  <c r="D415" i="1"/>
  <c r="G415" i="1" s="1"/>
  <c r="C415" i="1"/>
  <c r="H414" i="1"/>
  <c r="G414" i="1"/>
  <c r="D414" i="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301" i="9" l="1"/>
  <c r="E301" i="9" s="1"/>
  <c r="B301" i="9" s="1"/>
  <c r="I10" i="9"/>
  <c r="G200" i="9"/>
  <c r="E200" i="9" s="1"/>
  <c r="B200" i="9" s="1"/>
  <c r="H1404" i="1"/>
  <c r="F178" i="5"/>
  <c r="G1184" i="1"/>
  <c r="G1182" i="1"/>
  <c r="G1266" i="1"/>
  <c r="G635" i="1"/>
  <c r="E647" i="4"/>
  <c r="D641" i="1" s="1"/>
  <c r="H641" i="1" s="1"/>
  <c r="H298" i="1"/>
  <c r="D421" i="1"/>
  <c r="H421" i="1" s="1"/>
  <c r="G1389" i="1"/>
  <c r="G1385" i="1"/>
  <c r="G1264" i="1"/>
  <c r="G1260" i="1"/>
  <c r="H1260" i="1"/>
  <c r="E303" i="9"/>
  <c r="E327" i="9"/>
  <c r="B327" i="9" s="1"/>
  <c r="F236" i="9"/>
  <c r="B236" i="9" s="1"/>
  <c r="G636" i="1"/>
  <c r="G422" i="1"/>
  <c r="G641" i="1"/>
  <c r="G1402" i="1"/>
  <c r="H1684" i="1"/>
  <c r="G1342" i="1"/>
  <c r="G1302" i="1"/>
  <c r="G1256" i="1"/>
  <c r="G1206" i="1"/>
  <c r="F197" i="5"/>
  <c r="F56" i="5"/>
  <c r="G407" i="1"/>
  <c r="G408" i="1"/>
  <c r="F412" i="4"/>
  <c r="E36" i="9"/>
  <c r="B36" i="9" s="1"/>
  <c r="E329" i="9"/>
  <c r="B329" i="9" s="1"/>
  <c r="E311" i="9"/>
  <c r="B311" i="9" s="1"/>
  <c r="H1539" i="1"/>
  <c r="G1539" i="1"/>
  <c r="G1540" i="1"/>
  <c r="H1542" i="1"/>
  <c r="D1540" i="1"/>
  <c r="J1558" i="1"/>
  <c r="E296" i="9"/>
  <c r="B296" i="9" s="1"/>
  <c r="G650" i="1"/>
  <c r="E5" i="7"/>
  <c r="D1555" i="1"/>
  <c r="G1555" i="1" s="1"/>
  <c r="I34" i="3"/>
  <c r="H1556" i="1"/>
  <c r="H1557" i="1"/>
  <c r="I1557" i="1" s="1"/>
  <c r="H1601" i="1"/>
  <c r="E326" i="9"/>
  <c r="B326" i="9" s="1"/>
  <c r="E320" i="9"/>
  <c r="B320" i="9" s="1"/>
  <c r="E31" i="9"/>
  <c r="B31" i="9" s="1"/>
  <c r="G1593" i="1"/>
  <c r="G1681" i="1"/>
  <c r="H1634" i="1"/>
  <c r="G1634" i="1"/>
  <c r="G1620" i="1"/>
  <c r="G1604" i="1"/>
  <c r="G1602" i="1"/>
  <c r="G1585" i="1"/>
  <c r="H1585" i="1"/>
  <c r="D6" i="8"/>
  <c r="C1583" i="1" s="1"/>
  <c r="H1583" i="1" s="1"/>
  <c r="G1587" i="1"/>
  <c r="G1584" i="1"/>
  <c r="G1340" i="1"/>
  <c r="G1306" i="1"/>
  <c r="E315" i="9"/>
  <c r="B315" i="9" s="1"/>
  <c r="E307" i="9"/>
  <c r="B307" i="9" s="1"/>
  <c r="E37" i="9"/>
  <c r="E324" i="9"/>
  <c r="B324" i="9" s="1"/>
  <c r="H833" i="1"/>
  <c r="G833" i="1"/>
  <c r="H841" i="1"/>
  <c r="G841" i="1"/>
  <c r="H855" i="1"/>
  <c r="G855" i="1"/>
  <c r="H871" i="1"/>
  <c r="G871" i="1"/>
  <c r="H887" i="1"/>
  <c r="G887" i="1"/>
  <c r="H903" i="1"/>
  <c r="G903" i="1"/>
  <c r="H911" i="1"/>
  <c r="G911" i="1"/>
  <c r="H925" i="1"/>
  <c r="G925" i="1"/>
  <c r="H929" i="1"/>
  <c r="G929" i="1"/>
  <c r="H933" i="1"/>
  <c r="G933" i="1"/>
  <c r="H941" i="1"/>
  <c r="G941" i="1"/>
  <c r="H949" i="1"/>
  <c r="G949" i="1"/>
  <c r="H957" i="1"/>
  <c r="G957" i="1"/>
  <c r="H965" i="1"/>
  <c r="G965" i="1"/>
  <c r="H1083" i="1"/>
  <c r="G1083" i="1"/>
  <c r="H1091" i="1"/>
  <c r="G1091" i="1"/>
  <c r="H1099" i="1"/>
  <c r="G1099" i="1"/>
  <c r="H1107" i="1"/>
  <c r="G1107" i="1"/>
  <c r="H1111" i="1"/>
  <c r="G1111" i="1"/>
  <c r="H1123" i="1"/>
  <c r="G1123" i="1"/>
  <c r="H1313" i="1"/>
  <c r="G1313" i="1"/>
  <c r="H1321" i="1"/>
  <c r="G1321" i="1"/>
  <c r="H818" i="1"/>
  <c r="H981" i="1"/>
  <c r="G981" i="1"/>
  <c r="H1153" i="1"/>
  <c r="G1153" i="1"/>
  <c r="H837" i="1"/>
  <c r="G837" i="1"/>
  <c r="H847" i="1"/>
  <c r="G847" i="1"/>
  <c r="H863" i="1"/>
  <c r="G863" i="1"/>
  <c r="H879" i="1"/>
  <c r="G879" i="1"/>
  <c r="H895" i="1"/>
  <c r="G895" i="1"/>
  <c r="H919" i="1"/>
  <c r="G919" i="1"/>
  <c r="H937" i="1"/>
  <c r="G937" i="1"/>
  <c r="H945" i="1"/>
  <c r="G945" i="1"/>
  <c r="H953" i="1"/>
  <c r="G953" i="1"/>
  <c r="H961" i="1"/>
  <c r="G961" i="1"/>
  <c r="H969" i="1"/>
  <c r="G969" i="1"/>
  <c r="H975" i="1"/>
  <c r="G975" i="1"/>
  <c r="H991" i="1"/>
  <c r="G991" i="1"/>
  <c r="H1013" i="1"/>
  <c r="G1013" i="1"/>
  <c r="H1019" i="1"/>
  <c r="G1019" i="1"/>
  <c r="H1079" i="1"/>
  <c r="G1079" i="1"/>
  <c r="H1087" i="1"/>
  <c r="G1087" i="1"/>
  <c r="H1095" i="1"/>
  <c r="G1095" i="1"/>
  <c r="H1103" i="1"/>
  <c r="G1103" i="1"/>
  <c r="H1115" i="1"/>
  <c r="G1115" i="1"/>
  <c r="H1119" i="1"/>
  <c r="G1119" i="1"/>
  <c r="H1305" i="1"/>
  <c r="G1305" i="1"/>
  <c r="H821" i="1"/>
  <c r="G821" i="1"/>
  <c r="H825" i="1"/>
  <c r="G825" i="1"/>
  <c r="H831" i="1"/>
  <c r="G831" i="1"/>
  <c r="H845" i="1"/>
  <c r="G845" i="1"/>
  <c r="H853" i="1"/>
  <c r="G853" i="1"/>
  <c r="H861" i="1"/>
  <c r="G861" i="1"/>
  <c r="H869" i="1"/>
  <c r="G869" i="1"/>
  <c r="H877" i="1"/>
  <c r="G877" i="1"/>
  <c r="H885" i="1"/>
  <c r="G885" i="1"/>
  <c r="H893" i="1"/>
  <c r="G893" i="1"/>
  <c r="H901" i="1"/>
  <c r="G901" i="1"/>
  <c r="H909" i="1"/>
  <c r="G909" i="1"/>
  <c r="H917" i="1"/>
  <c r="G917" i="1"/>
  <c r="H973" i="1"/>
  <c r="G973" i="1"/>
  <c r="H985" i="1"/>
  <c r="G985" i="1"/>
  <c r="H989" i="1"/>
  <c r="G989" i="1"/>
  <c r="H995" i="1"/>
  <c r="G995" i="1"/>
  <c r="H999" i="1"/>
  <c r="G999" i="1"/>
  <c r="H1003" i="1"/>
  <c r="G1003" i="1"/>
  <c r="H1009" i="1"/>
  <c r="G100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1207" i="1"/>
  <c r="G1207" i="1"/>
  <c r="H1215" i="1"/>
  <c r="G1215" i="1"/>
  <c r="H829" i="1"/>
  <c r="G829" i="1"/>
  <c r="H835" i="1"/>
  <c r="G835" i="1"/>
  <c r="H839" i="1"/>
  <c r="G839" i="1"/>
  <c r="H843" i="1"/>
  <c r="G843" i="1"/>
  <c r="H851" i="1"/>
  <c r="G851" i="1"/>
  <c r="H859" i="1"/>
  <c r="G859" i="1"/>
  <c r="H867" i="1"/>
  <c r="G867" i="1"/>
  <c r="H875" i="1"/>
  <c r="G875" i="1"/>
  <c r="H883" i="1"/>
  <c r="G883" i="1"/>
  <c r="H891" i="1"/>
  <c r="G891" i="1"/>
  <c r="H899" i="1"/>
  <c r="G899" i="1"/>
  <c r="H907" i="1"/>
  <c r="G907" i="1"/>
  <c r="H915" i="1"/>
  <c r="G915"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9" i="1"/>
  <c r="G979" i="1"/>
  <c r="H1007" i="1"/>
  <c r="G1007" i="1"/>
  <c r="H1021" i="1"/>
  <c r="G1021" i="1"/>
  <c r="H1077" i="1"/>
  <c r="G1077" i="1"/>
  <c r="H1081" i="1"/>
  <c r="G1081" i="1"/>
  <c r="H1085" i="1"/>
  <c r="G1085" i="1"/>
  <c r="H1089" i="1"/>
  <c r="G1089" i="1"/>
  <c r="H1093" i="1"/>
  <c r="G1093" i="1"/>
  <c r="H1097" i="1"/>
  <c r="G1097" i="1"/>
  <c r="H1101" i="1"/>
  <c r="G1101" i="1"/>
  <c r="H1105" i="1"/>
  <c r="G1105" i="1"/>
  <c r="H1109" i="1"/>
  <c r="G1109" i="1"/>
  <c r="H1113" i="1"/>
  <c r="G1113" i="1"/>
  <c r="H1117" i="1"/>
  <c r="G1117" i="1"/>
  <c r="H1121" i="1"/>
  <c r="G1121" i="1"/>
  <c r="H1125" i="1"/>
  <c r="G1125" i="1"/>
  <c r="H1133" i="1"/>
  <c r="G1133" i="1"/>
  <c r="H1137" i="1"/>
  <c r="G1137" i="1"/>
  <c r="H1149" i="1"/>
  <c r="G1149" i="1"/>
  <c r="H823" i="1"/>
  <c r="G823" i="1"/>
  <c r="H827" i="1"/>
  <c r="G827" i="1"/>
  <c r="H849" i="1"/>
  <c r="G849" i="1"/>
  <c r="H857" i="1"/>
  <c r="G857" i="1"/>
  <c r="H865" i="1"/>
  <c r="G865" i="1"/>
  <c r="H873" i="1"/>
  <c r="G873" i="1"/>
  <c r="H881" i="1"/>
  <c r="G881" i="1"/>
  <c r="H889" i="1"/>
  <c r="G889" i="1"/>
  <c r="H897" i="1"/>
  <c r="G897" i="1"/>
  <c r="H905" i="1"/>
  <c r="G905" i="1"/>
  <c r="H913" i="1"/>
  <c r="G913" i="1"/>
  <c r="H921" i="1"/>
  <c r="G921" i="1"/>
  <c r="H977" i="1"/>
  <c r="G977" i="1"/>
  <c r="H983" i="1"/>
  <c r="G983" i="1"/>
  <c r="H987" i="1"/>
  <c r="G987" i="1"/>
  <c r="H993" i="1"/>
  <c r="G993" i="1"/>
  <c r="H997" i="1"/>
  <c r="G997" i="1"/>
  <c r="H1001" i="1"/>
  <c r="G1001" i="1"/>
  <c r="H1005" i="1"/>
  <c r="G1005" i="1"/>
  <c r="H1015" i="1"/>
  <c r="G1015"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H1129" i="1"/>
  <c r="G1129" i="1"/>
  <c r="H1141" i="1"/>
  <c r="G1141" i="1"/>
  <c r="H1145" i="1"/>
  <c r="G1145" i="1"/>
  <c r="H1127" i="1"/>
  <c r="G1127" i="1"/>
  <c r="H1131" i="1"/>
  <c r="G1131" i="1"/>
  <c r="H1135" i="1"/>
  <c r="G1135" i="1"/>
  <c r="H1139" i="1"/>
  <c r="G1139" i="1"/>
  <c r="H1143" i="1"/>
  <c r="G1143" i="1"/>
  <c r="H1147" i="1"/>
  <c r="G1147" i="1"/>
  <c r="H1151" i="1"/>
  <c r="G1151" i="1"/>
  <c r="H1229" i="1"/>
  <c r="G1229" i="1"/>
  <c r="H1237" i="1"/>
  <c r="G1237" i="1"/>
  <c r="H1245" i="1"/>
  <c r="G1245" i="1"/>
  <c r="H1253" i="1"/>
  <c r="G1253" i="1"/>
  <c r="H1267" i="1"/>
  <c r="G1267" i="1"/>
  <c r="H1275" i="1"/>
  <c r="G1275" i="1"/>
  <c r="H1283" i="1"/>
  <c r="G1283" i="1"/>
  <c r="H1291" i="1"/>
  <c r="G1291" i="1"/>
  <c r="H1299" i="1"/>
  <c r="G1299" i="1"/>
  <c r="G1346" i="1"/>
  <c r="H1346" i="1"/>
  <c r="H1205" i="1"/>
  <c r="G1205" i="1"/>
  <c r="H1213" i="1"/>
  <c r="G1213" i="1"/>
  <c r="H1221" i="1"/>
  <c r="G1221" i="1"/>
  <c r="H1303" i="1"/>
  <c r="G1303" i="1"/>
  <c r="H1311" i="1"/>
  <c r="G1311" i="1"/>
  <c r="H1319" i="1"/>
  <c r="G1319" i="1"/>
  <c r="H1327" i="1"/>
  <c r="G1327" i="1"/>
  <c r="G1360" i="1"/>
  <c r="H1360" i="1"/>
  <c r="H1227" i="1"/>
  <c r="G1227" i="1"/>
  <c r="H1235" i="1"/>
  <c r="G1235" i="1"/>
  <c r="H1243" i="1"/>
  <c r="G1243" i="1"/>
  <c r="H1251" i="1"/>
  <c r="G1251" i="1"/>
  <c r="H1265" i="1"/>
  <c r="G1265" i="1"/>
  <c r="H1273" i="1"/>
  <c r="G1273" i="1"/>
  <c r="H1281" i="1"/>
  <c r="G1281" i="1"/>
  <c r="H1289" i="1"/>
  <c r="G1289" i="1"/>
  <c r="H1297" i="1"/>
  <c r="G1297" i="1"/>
  <c r="G1410" i="1"/>
  <c r="H1410" i="1"/>
  <c r="H1203" i="1"/>
  <c r="G1203" i="1"/>
  <c r="H1211" i="1"/>
  <c r="G1211" i="1"/>
  <c r="H1219" i="1"/>
  <c r="G1219" i="1"/>
  <c r="H1257" i="1"/>
  <c r="G1257" i="1"/>
  <c r="H1301" i="1"/>
  <c r="G1301" i="1"/>
  <c r="H1309" i="1"/>
  <c r="G1309" i="1"/>
  <c r="H1317" i="1"/>
  <c r="G1317" i="1"/>
  <c r="H1325" i="1"/>
  <c r="G1325" i="1"/>
  <c r="G1374" i="1"/>
  <c r="H1374" i="1"/>
  <c r="H1225" i="1"/>
  <c r="G1225" i="1"/>
  <c r="H1233" i="1"/>
  <c r="G1233" i="1"/>
  <c r="H1241" i="1"/>
  <c r="G1241" i="1"/>
  <c r="H1249" i="1"/>
  <c r="G1249" i="1"/>
  <c r="H1263" i="1"/>
  <c r="G1263" i="1"/>
  <c r="H1271" i="1"/>
  <c r="G1271" i="1"/>
  <c r="H1279" i="1"/>
  <c r="G1279" i="1"/>
  <c r="H1287" i="1"/>
  <c r="G1287" i="1"/>
  <c r="H1295" i="1"/>
  <c r="G1295" i="1"/>
  <c r="G1336" i="1"/>
  <c r="H1336" i="1"/>
  <c r="G1591" i="1"/>
  <c r="H1591" i="1"/>
  <c r="G820" i="1"/>
  <c r="G822" i="1"/>
  <c r="G824" i="1"/>
  <c r="G826" i="1"/>
  <c r="G834" i="1"/>
  <c r="G836" i="1"/>
  <c r="G838" i="1"/>
  <c r="G840" i="1"/>
  <c r="G842" i="1"/>
  <c r="G924" i="1"/>
  <c r="G926" i="1"/>
  <c r="G928" i="1"/>
  <c r="G930" i="1"/>
  <c r="G932" i="1"/>
  <c r="G934" i="1"/>
  <c r="G936" i="1"/>
  <c r="G938" i="1"/>
  <c r="G940" i="1"/>
  <c r="G942" i="1"/>
  <c r="G944" i="1"/>
  <c r="G946" i="1"/>
  <c r="G948" i="1"/>
  <c r="G950" i="1"/>
  <c r="G952" i="1"/>
  <c r="G954" i="1"/>
  <c r="G956" i="1"/>
  <c r="G958" i="1"/>
  <c r="G960" i="1"/>
  <c r="G962" i="1"/>
  <c r="G964" i="1"/>
  <c r="G966" i="1"/>
  <c r="G968" i="1"/>
  <c r="G970" i="1"/>
  <c r="G984" i="1"/>
  <c r="G986" i="1"/>
  <c r="G988" i="1"/>
  <c r="G994" i="1"/>
  <c r="G996" i="1"/>
  <c r="G998" i="1"/>
  <c r="G1000" i="1"/>
  <c r="G1002" i="1"/>
  <c r="G1004" i="1"/>
  <c r="G1018" i="1"/>
  <c r="G1020"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H1201" i="1"/>
  <c r="G1201" i="1"/>
  <c r="H1209" i="1"/>
  <c r="G1209" i="1"/>
  <c r="H1217" i="1"/>
  <c r="G1217" i="1"/>
  <c r="H1307" i="1"/>
  <c r="G1307" i="1"/>
  <c r="H1315" i="1"/>
  <c r="G1315" i="1"/>
  <c r="H1323" i="1"/>
  <c r="G1323" i="1"/>
  <c r="G1388" i="1"/>
  <c r="H1388" i="1"/>
  <c r="H1231" i="1"/>
  <c r="G1231" i="1"/>
  <c r="H1239" i="1"/>
  <c r="G1239" i="1"/>
  <c r="H1247" i="1"/>
  <c r="G1247" i="1"/>
  <c r="H1261" i="1"/>
  <c r="G1261" i="1"/>
  <c r="H1269" i="1"/>
  <c r="G1269" i="1"/>
  <c r="H1277" i="1"/>
  <c r="G1277" i="1"/>
  <c r="H1285" i="1"/>
  <c r="G1285" i="1"/>
  <c r="H1293" i="1"/>
  <c r="G1293" i="1"/>
  <c r="G1338" i="1"/>
  <c r="G1348" i="1"/>
  <c r="G1362" i="1"/>
  <c r="G1376" i="1"/>
  <c r="H1380" i="1"/>
  <c r="G1390" i="1"/>
  <c r="H1394" i="1"/>
  <c r="H1402" i="1"/>
  <c r="G1412" i="1"/>
  <c r="G1424" i="1"/>
  <c r="H1424" i="1"/>
  <c r="G1438" i="1"/>
  <c r="H1438" i="1"/>
  <c r="G1446" i="1"/>
  <c r="H1446" i="1"/>
  <c r="G1454" i="1"/>
  <c r="H1454" i="1"/>
  <c r="G1462" i="1"/>
  <c r="H1462" i="1"/>
  <c r="G1470" i="1"/>
  <c r="H1470" i="1"/>
  <c r="G1478" i="1"/>
  <c r="H1478" i="1"/>
  <c r="G1492" i="1"/>
  <c r="G1498" i="1"/>
  <c r="G1506" i="1"/>
  <c r="G1536" i="1"/>
  <c r="I1551" i="1"/>
  <c r="J1575" i="1"/>
  <c r="H1575" i="1"/>
  <c r="G1575" i="1"/>
  <c r="I1575" i="1" s="1"/>
  <c r="G1334" i="1"/>
  <c r="G1358" i="1"/>
  <c r="G1372" i="1"/>
  <c r="G1386" i="1"/>
  <c r="G1400" i="1"/>
  <c r="G1408" i="1"/>
  <c r="G1422" i="1"/>
  <c r="H1422" i="1"/>
  <c r="G1430" i="1"/>
  <c r="H1430" i="1"/>
  <c r="G1436" i="1"/>
  <c r="H1436" i="1"/>
  <c r="G1444" i="1"/>
  <c r="H1444" i="1"/>
  <c r="G1452" i="1"/>
  <c r="H1452" i="1"/>
  <c r="G1460" i="1"/>
  <c r="H1460" i="1"/>
  <c r="G1468" i="1"/>
  <c r="H1468" i="1"/>
  <c r="G1476" i="1"/>
  <c r="H1476" i="1"/>
  <c r="G1484" i="1"/>
  <c r="H1484" i="1"/>
  <c r="G1490" i="1"/>
  <c r="G1496" i="1"/>
  <c r="G1504" i="1"/>
  <c r="G1534" i="1"/>
  <c r="G1543" i="1"/>
  <c r="I1543" i="1" s="1"/>
  <c r="J1554" i="1"/>
  <c r="H1554" i="1"/>
  <c r="G1554" i="1"/>
  <c r="I1554" i="1" s="1"/>
  <c r="H1642" i="1"/>
  <c r="G1642" i="1"/>
  <c r="H1566" i="1"/>
  <c r="G1566" i="1"/>
  <c r="J1566" i="1"/>
  <c r="G1571" i="1"/>
  <c r="H1571" i="1"/>
  <c r="G1330" i="1"/>
  <c r="H1334" i="1"/>
  <c r="G1354" i="1"/>
  <c r="H1358" i="1"/>
  <c r="H1372" i="1"/>
  <c r="G1382" i="1"/>
  <c r="H1386" i="1"/>
  <c r="G1398" i="1"/>
  <c r="H1400" i="1"/>
  <c r="G1404" i="1"/>
  <c r="H1408" i="1"/>
  <c r="G1420" i="1"/>
  <c r="H1420" i="1"/>
  <c r="G1428" i="1"/>
  <c r="H1428" i="1"/>
  <c r="G1434" i="1"/>
  <c r="H1434" i="1"/>
  <c r="G1442" i="1"/>
  <c r="H1442" i="1"/>
  <c r="G1450" i="1"/>
  <c r="H1450" i="1"/>
  <c r="G1458" i="1"/>
  <c r="H1458" i="1"/>
  <c r="G1466" i="1"/>
  <c r="H1466" i="1"/>
  <c r="G1474" i="1"/>
  <c r="H1474" i="1"/>
  <c r="G1482" i="1"/>
  <c r="H1482" i="1"/>
  <c r="G1488" i="1"/>
  <c r="G1502" i="1"/>
  <c r="J1550" i="1"/>
  <c r="H1550" i="1"/>
  <c r="G1550" i="1"/>
  <c r="H1674" i="1"/>
  <c r="G1674" i="1"/>
  <c r="H1332" i="1"/>
  <c r="H1344" i="1"/>
  <c r="H1356" i="1"/>
  <c r="H1370" i="1"/>
  <c r="H1384" i="1"/>
  <c r="H1406" i="1"/>
  <c r="J1560" i="1"/>
  <c r="H1560" i="1"/>
  <c r="G1560" i="1"/>
  <c r="F112" i="4"/>
  <c r="D106" i="4"/>
  <c r="G1350" i="1"/>
  <c r="G1366" i="1"/>
  <c r="G1416" i="1"/>
  <c r="G1426" i="1"/>
  <c r="H1426" i="1"/>
  <c r="G1432" i="1"/>
  <c r="H1432" i="1"/>
  <c r="G1440" i="1"/>
  <c r="H1440" i="1"/>
  <c r="G1448" i="1"/>
  <c r="H1448" i="1"/>
  <c r="G1456" i="1"/>
  <c r="H1456" i="1"/>
  <c r="G1464" i="1"/>
  <c r="H1464" i="1"/>
  <c r="G1472" i="1"/>
  <c r="H1472" i="1"/>
  <c r="G1480" i="1"/>
  <c r="H1480" i="1"/>
  <c r="G1486" i="1"/>
  <c r="G1508" i="1"/>
  <c r="I1544" i="1"/>
  <c r="H1342" i="1"/>
  <c r="H1352" i="1"/>
  <c r="H1368" i="1"/>
  <c r="H1396" i="1"/>
  <c r="H1418" i="1"/>
  <c r="J1568" i="1"/>
  <c r="H1568" i="1"/>
  <c r="G1568" i="1"/>
  <c r="H1653" i="1"/>
  <c r="G1653" i="1"/>
  <c r="H1486" i="1"/>
  <c r="H1488" i="1"/>
  <c r="H1490" i="1"/>
  <c r="H1492" i="1"/>
  <c r="H1494" i="1"/>
  <c r="H1496" i="1"/>
  <c r="H1498" i="1"/>
  <c r="H1500" i="1"/>
  <c r="H1502" i="1"/>
  <c r="H1504" i="1"/>
  <c r="H1506" i="1"/>
  <c r="H1508" i="1"/>
  <c r="H1512" i="1"/>
  <c r="H1514" i="1"/>
  <c r="H1516" i="1"/>
  <c r="H1518" i="1"/>
  <c r="H1520" i="1"/>
  <c r="H1522" i="1"/>
  <c r="H1524" i="1"/>
  <c r="H1526" i="1"/>
  <c r="H1528" i="1"/>
  <c r="H1530" i="1"/>
  <c r="H1532" i="1"/>
  <c r="H1534" i="1"/>
  <c r="H1536" i="1"/>
  <c r="H1540" i="1"/>
  <c r="H1543" i="1"/>
  <c r="H1547" i="1"/>
  <c r="H1629" i="1"/>
  <c r="G1629" i="1"/>
  <c r="H1661" i="1"/>
  <c r="G1661" i="1"/>
  <c r="E6" i="4"/>
  <c r="E648" i="4"/>
  <c r="D642" i="1" s="1"/>
  <c r="G1542" i="1"/>
  <c r="I1542" i="1" s="1"/>
  <c r="G1546" i="1"/>
  <c r="I1546" i="1" s="1"/>
  <c r="J1547" i="1"/>
  <c r="J1551" i="1"/>
  <c r="J1557" i="1"/>
  <c r="G1563" i="1"/>
  <c r="G1565" i="1"/>
  <c r="I1565" i="1" s="1"/>
  <c r="J1578" i="1"/>
  <c r="H1582" i="1"/>
  <c r="H1595" i="1"/>
  <c r="G1595" i="1"/>
  <c r="H1605" i="1"/>
  <c r="G1612" i="1"/>
  <c r="G1618" i="1"/>
  <c r="G1650" i="1"/>
  <c r="G1682" i="1"/>
  <c r="E49" i="4"/>
  <c r="D45" i="1" s="1"/>
  <c r="J1543" i="1"/>
  <c r="G1549" i="1"/>
  <c r="I1549" i="1" s="1"/>
  <c r="G1553" i="1"/>
  <c r="I1553" i="1" s="1"/>
  <c r="G1556" i="1"/>
  <c r="G1559" i="1"/>
  <c r="I1559" i="1" s="1"/>
  <c r="J1567" i="1"/>
  <c r="G1567" i="1"/>
  <c r="I1567" i="1" s="1"/>
  <c r="H1579" i="1"/>
  <c r="I1579" i="1" s="1"/>
  <c r="H1619" i="1"/>
  <c r="G1619" i="1"/>
  <c r="H1637" i="1"/>
  <c r="G1637" i="1"/>
  <c r="H1669" i="1"/>
  <c r="G1669" i="1"/>
  <c r="D7" i="4"/>
  <c r="F8" i="4"/>
  <c r="D466" i="4"/>
  <c r="I1574" i="1"/>
  <c r="F170" i="4"/>
  <c r="D164" i="4"/>
  <c r="D230" i="4"/>
  <c r="D273" i="4"/>
  <c r="F274" i="4"/>
  <c r="E360" i="4"/>
  <c r="E417" i="4" s="1"/>
  <c r="D412" i="1" s="1"/>
  <c r="D373" i="4"/>
  <c r="E522" i="4"/>
  <c r="I1564" i="1"/>
  <c r="H1576" i="1"/>
  <c r="I1576" i="1" s="1"/>
  <c r="H1603" i="1"/>
  <c r="G1603" i="1"/>
  <c r="H1645" i="1"/>
  <c r="G1645" i="1"/>
  <c r="H1677" i="1"/>
  <c r="G1677" i="1"/>
  <c r="E230" i="4"/>
  <c r="D226" i="1" s="1"/>
  <c r="F647" i="4"/>
  <c r="H180" i="9"/>
  <c r="F473" i="4"/>
  <c r="J1573" i="1"/>
  <c r="G1573" i="1"/>
  <c r="I1573" i="1" s="1"/>
  <c r="I1581" i="1"/>
  <c r="H1685" i="1"/>
  <c r="G1685" i="1"/>
  <c r="F125" i="4"/>
  <c r="E152" i="4"/>
  <c r="D361" i="4"/>
  <c r="F362" i="4"/>
  <c r="F497" i="4"/>
  <c r="D491" i="4"/>
  <c r="F536" i="4"/>
  <c r="D431" i="4"/>
  <c r="D571" i="4"/>
  <c r="F572" i="4"/>
  <c r="H156" i="9"/>
  <c r="E597" i="4"/>
  <c r="D591" i="1" s="1"/>
  <c r="H1573" i="1"/>
  <c r="J1580" i="1"/>
  <c r="G1580" i="1"/>
  <c r="I1580" i="1" s="1"/>
  <c r="H1611" i="1"/>
  <c r="G1611" i="1"/>
  <c r="D153" i="4"/>
  <c r="F154" i="4"/>
  <c r="D309" i="4"/>
  <c r="F310" i="4"/>
  <c r="F126" i="4"/>
  <c r="G214" i="9"/>
  <c r="E214" i="9" s="1"/>
  <c r="B214" i="9" s="1"/>
  <c r="G204" i="9"/>
  <c r="E204" i="9" s="1"/>
  <c r="B204" i="9" s="1"/>
  <c r="E584" i="4"/>
  <c r="D578" i="1" s="1"/>
  <c r="G156" i="9"/>
  <c r="F607" i="4"/>
  <c r="D12" i="5"/>
  <c r="F13" i="5"/>
  <c r="F82" i="5"/>
  <c r="D251" i="5"/>
  <c r="F252" i="5"/>
  <c r="D51" i="8"/>
  <c r="C1628" i="1" s="1"/>
  <c r="B26" i="9"/>
  <c r="B37" i="9"/>
  <c r="B42" i="9"/>
  <c r="B53" i="9"/>
  <c r="B58" i="9"/>
  <c r="F537" i="4"/>
  <c r="D597" i="4"/>
  <c r="F8" i="5"/>
  <c r="D119" i="5"/>
  <c r="F120" i="5"/>
  <c r="H336" i="9"/>
  <c r="E177" i="5"/>
  <c r="D35" i="6"/>
  <c r="D114" i="6"/>
  <c r="F115" i="6"/>
  <c r="D5" i="7"/>
  <c r="D522" i="4"/>
  <c r="E7" i="5"/>
  <c r="D70" i="5"/>
  <c r="F71" i="5"/>
  <c r="E40" i="9"/>
  <c r="B40" i="9" s="1"/>
  <c r="E56" i="9"/>
  <c r="B56" i="9" s="1"/>
  <c r="B66" i="9"/>
  <c r="G336" i="9"/>
  <c r="D177" i="5"/>
  <c r="D219" i="5"/>
  <c r="F220" i="5"/>
  <c r="D5" i="6"/>
  <c r="F6" i="6"/>
  <c r="G1627" i="1"/>
  <c r="G1635" i="1"/>
  <c r="G1643" i="1"/>
  <c r="G1651" i="1"/>
  <c r="G1659" i="1"/>
  <c r="G1667" i="1"/>
  <c r="G1675" i="1"/>
  <c r="G1683" i="1"/>
  <c r="G192" i="9"/>
  <c r="E192" i="9" s="1"/>
  <c r="B192" i="9" s="1"/>
  <c r="F427" i="4"/>
  <c r="D629" i="4"/>
  <c r="D255" i="5"/>
  <c r="F256" i="5"/>
  <c r="E5" i="6"/>
  <c r="E255" i="5"/>
  <c r="D1259" i="1" s="1"/>
  <c r="D296" i="5"/>
  <c r="F297" i="5"/>
  <c r="E64" i="9"/>
  <c r="B64" i="9" s="1"/>
  <c r="B74" i="9"/>
  <c r="B278" i="9"/>
  <c r="G337" i="9"/>
  <c r="E337" i="9" s="1"/>
  <c r="B337" i="9" s="1"/>
  <c r="G338" i="9"/>
  <c r="E338" i="9" s="1"/>
  <c r="B338" i="9" s="1"/>
  <c r="F203" i="5"/>
  <c r="G216" i="9"/>
  <c r="E216" i="9" s="1"/>
  <c r="B216" i="9" s="1"/>
  <c r="E96" i="9"/>
  <c r="B96" i="9" s="1"/>
  <c r="E136" i="9"/>
  <c r="B136" i="9" s="1"/>
  <c r="B170" i="9"/>
  <c r="B247" i="9"/>
  <c r="B256" i="9"/>
  <c r="F258" i="9"/>
  <c r="B258" i="9" s="1"/>
  <c r="B274" i="9"/>
  <c r="B276" i="9"/>
  <c r="D89" i="6"/>
  <c r="B88" i="9"/>
  <c r="B101" i="9"/>
  <c r="B141" i="9"/>
  <c r="G210" i="9"/>
  <c r="E210" i="9" s="1"/>
  <c r="B210" i="9" s="1"/>
  <c r="G226" i="9"/>
  <c r="E226" i="9" s="1"/>
  <c r="B226" i="9" s="1"/>
  <c r="B313" i="9"/>
  <c r="H316" i="9"/>
  <c r="E316" i="9" s="1"/>
  <c r="B316" i="9" s="1"/>
  <c r="B321" i="9"/>
  <c r="B268" i="9"/>
  <c r="E319" i="9"/>
  <c r="B319" i="9" s="1"/>
  <c r="H314" i="9"/>
  <c r="E314" i="9" s="1"/>
  <c r="B314" i="9" s="1"/>
  <c r="F150" i="5"/>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E115" i="9"/>
  <c r="B115" i="9" s="1"/>
  <c r="B117" i="9"/>
  <c r="B122" i="9"/>
  <c r="E128" i="9"/>
  <c r="B128" i="9" s="1"/>
  <c r="E155" i="9"/>
  <c r="B155"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22" i="9"/>
  <c r="E222" i="9" s="1"/>
  <c r="B222" i="9" s="1"/>
  <c r="B237" i="9"/>
  <c r="F239" i="9"/>
  <c r="B239" i="9" s="1"/>
  <c r="F250" i="9"/>
  <c r="B250" i="9" s="1"/>
  <c r="B264" i="9"/>
  <c r="F266" i="9"/>
  <c r="B266" i="9" s="1"/>
  <c r="B273" i="9"/>
  <c r="F279" i="9"/>
  <c r="B279" i="9" s="1"/>
  <c r="F287" i="9"/>
  <c r="B287" i="9" s="1"/>
  <c r="B292" i="9"/>
  <c r="F298" i="9"/>
  <c r="B303" i="9"/>
  <c r="E332" i="9"/>
  <c r="B332" i="9" s="1"/>
  <c r="F89" i="5"/>
  <c r="D147" i="5"/>
  <c r="F186" i="5"/>
  <c r="G212" i="9"/>
  <c r="E212" i="9" s="1"/>
  <c r="B212" i="9" s="1"/>
  <c r="B244" i="9"/>
  <c r="B284" i="9"/>
  <c r="B290" i="9"/>
  <c r="H308" i="9"/>
  <c r="E308" i="9" s="1"/>
  <c r="B308" i="9" s="1"/>
  <c r="E147" i="5"/>
  <c r="D1152" i="1" s="1"/>
  <c r="B165" i="9"/>
  <c r="G218" i="9"/>
  <c r="E218" i="9" s="1"/>
  <c r="B218" i="9" s="1"/>
  <c r="L228" i="9"/>
  <c r="F228" i="9" s="1"/>
  <c r="B228" i="9" s="1"/>
  <c r="B253" i="9"/>
  <c r="F255" i="9"/>
  <c r="B255" i="9" s="1"/>
  <c r="B260" i="9"/>
  <c r="B280" i="9"/>
  <c r="F282" i="9"/>
  <c r="B282" i="9" s="1"/>
  <c r="F290" i="9"/>
  <c r="B318" i="9"/>
  <c r="E107" i="9"/>
  <c r="B107" i="9" s="1"/>
  <c r="B114" i="9"/>
  <c r="E120" i="9"/>
  <c r="B120" i="9" s="1"/>
  <c r="E147" i="9"/>
  <c r="B147" i="9" s="1"/>
  <c r="B149" i="9"/>
  <c r="B154" i="9"/>
  <c r="G208" i="9"/>
  <c r="E208" i="9" s="1"/>
  <c r="B208" i="9" s="1"/>
  <c r="G224" i="9"/>
  <c r="E224" i="9" s="1"/>
  <c r="B224" i="9" s="1"/>
  <c r="B229" i="9"/>
  <c r="F231" i="9"/>
  <c r="B231" i="9" s="1"/>
  <c r="F242" i="9"/>
  <c r="B242" i="9" s="1"/>
  <c r="B249" i="9"/>
  <c r="B265" i="9"/>
  <c r="F271" i="9"/>
  <c r="B271" i="9" s="1"/>
  <c r="E340" i="9"/>
  <c r="B340" i="9" s="1"/>
  <c r="G421" i="1" l="1"/>
  <c r="E251" i="5"/>
  <c r="I25" i="3" s="1"/>
  <c r="I33" i="3"/>
  <c r="D1538" i="1"/>
  <c r="H1555" i="1"/>
  <c r="G1583" i="1"/>
  <c r="D44" i="8"/>
  <c r="K1481" i="9" s="1"/>
  <c r="D45" i="8"/>
  <c r="E336" i="9"/>
  <c r="B336" i="9" s="1"/>
  <c r="F431" i="4"/>
  <c r="D430" i="4"/>
  <c r="C425" i="1"/>
  <c r="E179" i="9"/>
  <c r="B179" i="9" s="1"/>
  <c r="E69" i="5"/>
  <c r="F522" i="4"/>
  <c r="C516" i="1"/>
  <c r="D360" i="4"/>
  <c r="F361" i="4"/>
  <c r="C356" i="1"/>
  <c r="G45" i="1"/>
  <c r="H45" i="1"/>
  <c r="F466" i="4"/>
  <c r="C460" i="1"/>
  <c r="C1622" i="1"/>
  <c r="I40" i="3"/>
  <c r="F119" i="5"/>
  <c r="C1124" i="1"/>
  <c r="F273" i="4"/>
  <c r="C269" i="1"/>
  <c r="D6" i="4"/>
  <c r="F7" i="4"/>
  <c r="C3" i="1"/>
  <c r="G642" i="1"/>
  <c r="H642" i="1"/>
  <c r="I1550" i="1"/>
  <c r="F629" i="4"/>
  <c r="C623" i="1"/>
  <c r="E418" i="4"/>
  <c r="D413" i="1" s="1"/>
  <c r="D355" i="1"/>
  <c r="F296" i="5"/>
  <c r="C1300" i="1"/>
  <c r="G346" i="9"/>
  <c r="E346" i="9" s="1"/>
  <c r="C1538" i="1"/>
  <c r="H33" i="3"/>
  <c r="F12" i="5"/>
  <c r="C1017" i="1"/>
  <c r="D308" i="4"/>
  <c r="F309" i="4"/>
  <c r="C304" i="1"/>
  <c r="E299" i="4"/>
  <c r="I18" i="3"/>
  <c r="D148" i="1"/>
  <c r="F230" i="4"/>
  <c r="C226" i="1"/>
  <c r="I17" i="3"/>
  <c r="E422" i="4"/>
  <c r="E300" i="4"/>
  <c r="D296" i="1" s="1"/>
  <c r="D2" i="1"/>
  <c r="H25" i="3"/>
  <c r="C1255" i="1"/>
  <c r="D141" i="6"/>
  <c r="H27" i="3"/>
  <c r="F5" i="6"/>
  <c r="C1401" i="1"/>
  <c r="D7" i="5"/>
  <c r="D535" i="4"/>
  <c r="F164" i="4"/>
  <c r="C160" i="1"/>
  <c r="F106" i="4"/>
  <c r="C102" i="1"/>
  <c r="E6" i="5"/>
  <c r="I22" i="3"/>
  <c r="D1012" i="1"/>
  <c r="E141" i="6"/>
  <c r="I27" i="3"/>
  <c r="D1401" i="1"/>
  <c r="F114" i="6"/>
  <c r="C1510" i="1"/>
  <c r="H30" i="3"/>
  <c r="F597" i="4"/>
  <c r="C591" i="1"/>
  <c r="E156" i="9"/>
  <c r="B156" i="9" s="1"/>
  <c r="H24" i="9"/>
  <c r="D152" i="4"/>
  <c r="G24" i="9"/>
  <c r="E24" i="9" s="1"/>
  <c r="F153" i="4"/>
  <c r="C149" i="1"/>
  <c r="G339" i="9"/>
  <c r="E339" i="9" s="1"/>
  <c r="B339" i="9" s="1"/>
  <c r="F219" i="5"/>
  <c r="C1223" i="1"/>
  <c r="F35" i="6"/>
  <c r="H28" i="3"/>
  <c r="C1431" i="1"/>
  <c r="H1628" i="1"/>
  <c r="G1628" i="1"/>
  <c r="G578" i="1"/>
  <c r="H578" i="1"/>
  <c r="F571" i="4"/>
  <c r="C565" i="1"/>
  <c r="F491" i="4"/>
  <c r="C485" i="1"/>
  <c r="E430" i="4"/>
  <c r="D516" i="1"/>
  <c r="I1568" i="1"/>
  <c r="I1560" i="1"/>
  <c r="F89" i="6"/>
  <c r="C1485" i="1"/>
  <c r="F147" i="5"/>
  <c r="C1152" i="1"/>
  <c r="F255" i="5"/>
  <c r="C1259" i="1"/>
  <c r="F177" i="5"/>
  <c r="H24" i="3"/>
  <c r="D176" i="5"/>
  <c r="C1181" i="1"/>
  <c r="D69" i="5"/>
  <c r="F70" i="5"/>
  <c r="C1075" i="1"/>
  <c r="I24" i="3"/>
  <c r="D1181" i="1"/>
  <c r="E535" i="4"/>
  <c r="F373" i="4"/>
  <c r="C368" i="1"/>
  <c r="I1566" i="1"/>
  <c r="E176" i="5" l="1"/>
  <c r="D1180" i="1" s="1"/>
  <c r="D1255" i="1"/>
  <c r="H1255" i="1" s="1"/>
  <c r="F251" i="5"/>
  <c r="G343" i="9"/>
  <c r="E343" i="9" s="1"/>
  <c r="B343" i="9" s="1"/>
  <c r="C1621" i="1"/>
  <c r="H11" i="3" s="1"/>
  <c r="I39" i="3"/>
  <c r="H19" i="9"/>
  <c r="E19" i="9" s="1"/>
  <c r="B19" i="9" s="1"/>
  <c r="G344" i="9"/>
  <c r="E344" i="9" s="1"/>
  <c r="B344" i="9" s="1"/>
  <c r="G1401" i="1"/>
  <c r="H1401" i="1"/>
  <c r="E301" i="4"/>
  <c r="D297" i="1" s="1"/>
  <c r="E423" i="4"/>
  <c r="D295" i="1"/>
  <c r="G1538" i="1"/>
  <c r="H1538" i="1"/>
  <c r="G623" i="1"/>
  <c r="H623" i="1"/>
  <c r="G269" i="1"/>
  <c r="H269" i="1"/>
  <c r="I23" i="3"/>
  <c r="D1074" i="1"/>
  <c r="H1259" i="1"/>
  <c r="G1259" i="1"/>
  <c r="F6" i="4"/>
  <c r="H17" i="3"/>
  <c r="D422" i="4"/>
  <c r="D300" i="4"/>
  <c r="C2" i="1"/>
  <c r="E639" i="4"/>
  <c r="D633" i="1" s="1"/>
  <c r="D424" i="1"/>
  <c r="G485" i="1"/>
  <c r="H485" i="1"/>
  <c r="B346" i="9"/>
  <c r="E345" i="9"/>
  <c r="I10" i="3" s="1"/>
  <c r="G1622" i="1"/>
  <c r="H1622" i="1"/>
  <c r="F7" i="5"/>
  <c r="D6" i="5"/>
  <c r="H22" i="3"/>
  <c r="C1012" i="1"/>
  <c r="G460" i="1"/>
  <c r="H460" i="1"/>
  <c r="H1075" i="1"/>
  <c r="G1075" i="1"/>
  <c r="G1431" i="1"/>
  <c r="H1431" i="1"/>
  <c r="G368" i="1"/>
  <c r="H368" i="1"/>
  <c r="G304" i="1"/>
  <c r="H304" i="1"/>
  <c r="H1300" i="1"/>
  <c r="G1300" i="1"/>
  <c r="G425" i="1"/>
  <c r="H425" i="1"/>
  <c r="F535" i="4"/>
  <c r="D640" i="4"/>
  <c r="C529" i="1"/>
  <c r="G149" i="1"/>
  <c r="H149" i="1"/>
  <c r="G1510" i="1"/>
  <c r="H1510" i="1"/>
  <c r="H1152" i="1"/>
  <c r="G1152" i="1"/>
  <c r="F69" i="5"/>
  <c r="H23" i="3"/>
  <c r="C1074" i="1"/>
  <c r="D299" i="4"/>
  <c r="F152" i="4"/>
  <c r="H18" i="3"/>
  <c r="C148" i="1"/>
  <c r="H102" i="1"/>
  <c r="G102" i="1"/>
  <c r="E643" i="4"/>
  <c r="E424" i="4"/>
  <c r="D419" i="1" s="1"/>
  <c r="D417" i="1"/>
  <c r="G1181" i="1"/>
  <c r="H1181" i="1"/>
  <c r="G1485" i="1"/>
  <c r="H1485" i="1"/>
  <c r="G565" i="1"/>
  <c r="H565" i="1"/>
  <c r="F141" i="6"/>
  <c r="H31" i="3"/>
  <c r="C1537" i="1"/>
  <c r="H9" i="3" s="1"/>
  <c r="H1124" i="1"/>
  <c r="G1124" i="1"/>
  <c r="G356" i="1"/>
  <c r="H356" i="1"/>
  <c r="D639" i="4"/>
  <c r="F430" i="4"/>
  <c r="C424" i="1"/>
  <c r="G516" i="1"/>
  <c r="H516" i="1"/>
  <c r="D1011" i="1"/>
  <c r="B24" i="9"/>
  <c r="E640" i="4"/>
  <c r="D634" i="1" s="1"/>
  <c r="D529" i="1"/>
  <c r="C1180" i="1"/>
  <c r="H1223" i="1"/>
  <c r="G1223" i="1"/>
  <c r="I31" i="3"/>
  <c r="D1537" i="1"/>
  <c r="H160" i="1"/>
  <c r="G160" i="1"/>
  <c r="G348" i="9"/>
  <c r="E348" i="9" s="1"/>
  <c r="G226" i="1"/>
  <c r="H226" i="1"/>
  <c r="F308" i="4"/>
  <c r="D417" i="4"/>
  <c r="C303" i="1"/>
  <c r="G591" i="1"/>
  <c r="H591" i="1"/>
  <c r="H1017" i="1"/>
  <c r="G1017" i="1"/>
  <c r="G3" i="1"/>
  <c r="H3" i="1"/>
  <c r="D418" i="4"/>
  <c r="F360" i="4"/>
  <c r="C355" i="1"/>
  <c r="H299" i="9" l="1"/>
  <c r="F176" i="5"/>
  <c r="G1255" i="1"/>
  <c r="E342" i="9"/>
  <c r="G1621" i="1"/>
  <c r="H1621" i="1"/>
  <c r="G355" i="1"/>
  <c r="H355" i="1"/>
  <c r="H1537" i="1"/>
  <c r="G1537" i="1"/>
  <c r="N3" i="9"/>
  <c r="I11" i="3"/>
  <c r="G424" i="1"/>
  <c r="H424" i="1"/>
  <c r="D423" i="4"/>
  <c r="D301" i="4"/>
  <c r="F299" i="4"/>
  <c r="C295" i="1"/>
  <c r="H2" i="1"/>
  <c r="G2" i="1"/>
  <c r="E347" i="9"/>
  <c r="I9" i="3" s="1"/>
  <c r="B348" i="9"/>
  <c r="K3" i="9"/>
  <c r="H1180" i="1"/>
  <c r="G1180" i="1"/>
  <c r="F418" i="4"/>
  <c r="C413" i="1"/>
  <c r="G529" i="1"/>
  <c r="H529" i="1"/>
  <c r="F422" i="4"/>
  <c r="D643" i="4"/>
  <c r="D424" i="4"/>
  <c r="C417" i="1"/>
  <c r="F640" i="4"/>
  <c r="C634" i="1"/>
  <c r="H1012" i="1"/>
  <c r="G1012" i="1"/>
  <c r="H1074" i="1"/>
  <c r="G1074" i="1"/>
  <c r="F300" i="4"/>
  <c r="C296" i="1"/>
  <c r="E644" i="4"/>
  <c r="E425" i="4"/>
  <c r="D420" i="1" s="1"/>
  <c r="D418" i="1"/>
  <c r="H20" i="9"/>
  <c r="G303" i="1"/>
  <c r="H303" i="1"/>
  <c r="F639" i="4"/>
  <c r="C633" i="1"/>
  <c r="E645" i="4"/>
  <c r="D637" i="1"/>
  <c r="F417" i="4"/>
  <c r="C412" i="1"/>
  <c r="H148" i="1"/>
  <c r="G148" i="1"/>
  <c r="G306" i="9"/>
  <c r="E306" i="9" s="1"/>
  <c r="B306" i="9" s="1"/>
  <c r="G299" i="9"/>
  <c r="E299" i="9" s="1"/>
  <c r="F6" i="5"/>
  <c r="C1011" i="1"/>
  <c r="H8" i="3" l="1"/>
  <c r="H1011" i="1"/>
  <c r="G1011" i="1"/>
  <c r="G634" i="1"/>
  <c r="H634" i="1"/>
  <c r="G413" i="1"/>
  <c r="H413" i="1"/>
  <c r="E646" i="4"/>
  <c r="D638" i="1"/>
  <c r="G633" i="1"/>
  <c r="H633" i="1"/>
  <c r="D639" i="1"/>
  <c r="B299" i="9"/>
  <c r="G417" i="1"/>
  <c r="H417" i="1"/>
  <c r="G295" i="1"/>
  <c r="H295" i="1"/>
  <c r="F424" i="4"/>
  <c r="C419" i="1"/>
  <c r="F643" i="4"/>
  <c r="C637" i="1"/>
  <c r="F301" i="4"/>
  <c r="C297" i="1"/>
  <c r="H296" i="1"/>
  <c r="G296" i="1"/>
  <c r="G412" i="1"/>
  <c r="H412" i="1"/>
  <c r="G20" i="9"/>
  <c r="E20" i="9" s="1"/>
  <c r="B20" i="9" s="1"/>
  <c r="D644" i="4"/>
  <c r="D425" i="4"/>
  <c r="F423" i="4"/>
  <c r="C418" i="1"/>
  <c r="G637" i="1" l="1"/>
  <c r="H637" i="1"/>
  <c r="E650" i="4"/>
  <c r="D640" i="1"/>
  <c r="F644" i="4"/>
  <c r="D646" i="4"/>
  <c r="C638" i="1"/>
  <c r="M3" i="9"/>
  <c r="D645" i="4"/>
  <c r="G419" i="1"/>
  <c r="H419" i="1"/>
  <c r="G418" i="1"/>
  <c r="H418" i="1"/>
  <c r="E649" i="4"/>
  <c r="F425" i="4"/>
  <c r="C420" i="1"/>
  <c r="G297" i="1"/>
  <c r="H297" i="1"/>
  <c r="I19" i="3" l="1"/>
  <c r="D643" i="1"/>
  <c r="D650" i="4"/>
  <c r="F646" i="4"/>
  <c r="C640" i="1"/>
  <c r="G638" i="1"/>
  <c r="H638" i="1"/>
  <c r="I20" i="3"/>
  <c r="D644" i="1"/>
  <c r="D649" i="4"/>
  <c r="F645" i="4"/>
  <c r="C639" i="1"/>
  <c r="G297" i="9"/>
  <c r="E297" i="9" s="1"/>
  <c r="B297" i="9" s="1"/>
  <c r="G420" i="1"/>
  <c r="H420" i="1"/>
  <c r="H334" i="9"/>
  <c r="G334" i="9"/>
  <c r="G640" i="1" l="1"/>
  <c r="H640" i="1"/>
  <c r="G639" i="1"/>
  <c r="H639" i="1"/>
  <c r="H7" i="3"/>
  <c r="F650" i="4"/>
  <c r="H20" i="3"/>
  <c r="C644" i="1"/>
  <c r="F649" i="4"/>
  <c r="H19" i="3"/>
  <c r="C643" i="1"/>
  <c r="E334" i="9"/>
  <c r="G644" i="1" l="1"/>
  <c r="H644" i="1"/>
  <c r="B334" i="9"/>
  <c r="E298" i="9"/>
  <c r="I8" i="3" s="1"/>
  <c r="G643" i="1"/>
  <c r="H643" i="1"/>
  <c r="J3" i="9"/>
  <c r="G295" i="9" l="1"/>
  <c r="L293" i="9"/>
  <c r="F293" i="9" s="1"/>
  <c r="H295" i="9"/>
  <c r="H18" i="9"/>
  <c r="G18" i="9"/>
  <c r="K13" i="9"/>
  <c r="I7" i="9"/>
  <c r="J13" i="9"/>
  <c r="K5" i="9"/>
  <c r="J5" i="9"/>
  <c r="M16" i="9"/>
  <c r="J10" i="9"/>
  <c r="L16" i="9"/>
  <c r="G22" i="9"/>
  <c r="L15" i="9"/>
  <c r="H15" i="9"/>
  <c r="K8" i="9"/>
  <c r="J7" i="9"/>
  <c r="K7" i="9"/>
  <c r="J11" i="9"/>
  <c r="I5" i="9"/>
  <c r="K10" i="9"/>
  <c r="I9" i="9"/>
  <c r="I6" i="9"/>
  <c r="G16" i="9"/>
  <c r="J8" i="9"/>
  <c r="I8" i="9"/>
  <c r="I12" i="9"/>
  <c r="J12" i="9"/>
  <c r="J9" i="9"/>
  <c r="J6" i="9"/>
  <c r="I17" i="9"/>
  <c r="K11" i="9"/>
  <c r="K12" i="9"/>
  <c r="K9" i="9"/>
  <c r="G17" i="9"/>
  <c r="H21" i="9"/>
  <c r="G15" i="9"/>
  <c r="M15" i="9"/>
  <c r="I13" i="9"/>
  <c r="I11" i="9"/>
  <c r="H22" i="9"/>
  <c r="H17" i="9"/>
  <c r="H16" i="9"/>
  <c r="J17" i="9"/>
  <c r="G21" i="9"/>
  <c r="K6" i="9"/>
  <c r="E18" i="9" l="1"/>
  <c r="B18" i="9" s="1"/>
  <c r="E21" i="9"/>
  <c r="B21" i="9" s="1"/>
  <c r="E13" i="9"/>
  <c r="B13" i="9" s="1"/>
  <c r="E5" i="9"/>
  <c r="B5" i="9" s="1"/>
  <c r="E9" i="9"/>
  <c r="B9" i="9" s="1"/>
  <c r="E7" i="9"/>
  <c r="B7" i="9" s="1"/>
  <c r="F16" i="9"/>
  <c r="E11" i="9"/>
  <c r="B11" i="9" s="1"/>
  <c r="E15" i="9"/>
  <c r="E8" i="9"/>
  <c r="B8" i="9" s="1"/>
  <c r="E6" i="9"/>
  <c r="B6" i="9" s="1"/>
  <c r="E22" i="9"/>
  <c r="B22" i="9" s="1"/>
  <c r="F15" i="9"/>
  <c r="E17" i="9"/>
  <c r="B17" i="9" s="1"/>
  <c r="E12" i="9"/>
  <c r="B12" i="9" s="1"/>
  <c r="E10" i="9"/>
  <c r="B10" i="9" s="1"/>
  <c r="B293" i="9"/>
  <c r="F23" i="9"/>
  <c r="E16" i="9"/>
  <c r="E295" i="9"/>
  <c r="B16" i="9" l="1"/>
  <c r="F14" i="9"/>
  <c r="F3" i="9" s="1"/>
  <c r="E4" i="9"/>
  <c r="B15" i="9"/>
  <c r="B295" i="9"/>
  <c r="E23" i="9"/>
  <c r="I7" i="3" s="1"/>
  <c r="E14" i="9"/>
  <c r="I13" i="3" s="1"/>
  <c r="E3" i="9" l="1"/>
</calcChain>
</file>

<file path=xl/sharedStrings.xml><?xml version="1.0" encoding="utf-8"?>
<sst xmlns="http://schemas.openxmlformats.org/spreadsheetml/2006/main" count="4727" uniqueCount="3656">
  <si>
    <t>Obveznik:</t>
  </si>
  <si>
    <t>6138 - DRŽAVNI URED ZA REVIZIJU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</si>
  <si>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</si>
  <si>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</si>
  <si>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</si>
  <si>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</si>
  <si>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</si>
  <si>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</si>
  <si>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</si>
  <si>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</si>
  <si>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</si>
  <si>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</si>
  <si>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</si>
  <si>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</si>
  <si>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</si>
  <si>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</si>
  <si>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</si>
  <si>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</si>
  <si>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</si>
  <si>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</si>
  <si>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</si>
  <si>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</si>
  <si>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</si>
  <si>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</si>
  <si>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</si>
  <si>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</si>
  <si>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</si>
  <si>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</si>
  <si>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</si>
  <si>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</si>
  <si>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</si>
  <si>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</si>
  <si>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</si>
  <si>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</si>
  <si>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</si>
  <si>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</si>
  <si>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</si>
  <si>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</si>
  <si>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</si>
  <si>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</si>
  <si>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</si>
  <si>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</si>
  <si>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</si>
  <si>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</si>
  <si>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</si>
  <si>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</si>
  <si>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</si>
  <si>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</si>
  <si>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</si>
  <si>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</si>
  <si>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</si>
  <si>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</si>
  <si>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</si>
  <si>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</si>
  <si>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</si>
  <si>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</si>
  <si>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</si>
  <si>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</si>
  <si>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</si>
  <si>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</si>
  <si>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</si>
  <si>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</si>
  <si>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</si>
  <si>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</si>
  <si>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</si>
  <si>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</si>
  <si>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</si>
  <si>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</si>
  <si>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</si>
  <si>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</si>
  <si>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</si>
  <si>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</si>
  <si>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</si>
  <si>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</si>
  <si>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</si>
  <si>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</si>
  <si>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</si>
  <si>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</si>
  <si>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</si>
  <si>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</si>
  <si>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</si>
  <si>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</si>
  <si>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</si>
  <si>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</si>
  <si>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</si>
  <si>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</si>
  <si>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</si>
  <si>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</si>
  <si>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</si>
  <si>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</si>
  <si>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</si>
  <si>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</si>
  <si>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</si>
  <si>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</si>
  <si>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</si>
  <si>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</si>
  <si>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</si>
  <si>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</si>
  <si>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</si>
  <si>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</si>
  <si>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</si>
  <si>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</si>
  <si>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</si>
  <si>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</si>
  <si>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</si>
  <si>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</si>
  <si>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</si>
  <si>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</si>
  <si>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</si>
  <si>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</si>
  <si>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</si>
  <si>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</si>
  <si>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</si>
  <si>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</si>
  <si>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</si>
  <si>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</si>
  <si>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</si>
  <si>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</si>
  <si>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</si>
  <si>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</si>
  <si>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</si>
  <si>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</si>
  <si>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</si>
  <si>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</si>
  <si>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</si>
  <si>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</si>
  <si>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</si>
  <si>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</si>
  <si>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</si>
  <si>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</si>
  <si>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</si>
  <si>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</si>
  <si>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</si>
  <si>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</si>
  <si>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</si>
  <si>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</si>
  <si>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</si>
  <si>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</si>
  <si>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</si>
  <si>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</si>
  <si>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</si>
  <si>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</si>
  <si>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</si>
  <si>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</si>
  <si>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</si>
  <si>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</si>
  <si>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</si>
  <si>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</si>
  <si>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</si>
  <si>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</si>
  <si>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</si>
  <si>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</si>
  <si>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</si>
  <si>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</si>
  <si>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</si>
  <si>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</si>
  <si>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</si>
  <si>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</si>
  <si>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</si>
  <si>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</si>
  <si>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</si>
  <si>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</si>
  <si>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</si>
  <si>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</si>
  <si>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</si>
  <si>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</si>
  <si>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</si>
  <si>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</si>
  <si>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</si>
  <si>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</si>
  <si>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</si>
  <si>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</si>
  <si>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</si>
  <si>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</si>
  <si>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</si>
  <si>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</si>
  <si>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</si>
  <si>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</si>
  <si>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</si>
  <si>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</si>
  <si>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</si>
  <si>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</si>
  <si>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</si>
  <si>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</si>
  <si>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</si>
  <si>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</si>
  <si>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</si>
  <si>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</si>
  <si>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</si>
  <si>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</si>
  <si>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</si>
  <si>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</si>
  <si>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</si>
  <si>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</si>
  <si>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</si>
  <si>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</si>
  <si>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</si>
  <si>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</si>
  <si>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</si>
  <si>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</si>
  <si>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</si>
  <si>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</si>
  <si>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</si>
  <si>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</si>
  <si>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</si>
  <si>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</si>
  <si>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</si>
  <si>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</si>
  <si>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</si>
  <si>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</si>
  <si>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</si>
  <si>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</si>
  <si>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</si>
  <si>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</si>
  <si>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</si>
  <si>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</si>
  <si>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</si>
  <si>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</si>
  <si>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</si>
  <si>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</si>
  <si>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</si>
  <si>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</si>
  <si>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</si>
  <si>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</si>
  <si>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</si>
  <si>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</si>
  <si>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</si>
  <si>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</si>
  <si>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</si>
  <si>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</si>
  <si>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</si>
  <si>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</si>
  <si>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</si>
  <si>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</si>
  <si>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</si>
  <si>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</si>
  <si>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</si>
  <si>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</si>
  <si>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</si>
  <si>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</si>
  <si>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</si>
  <si>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</si>
  <si>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</si>
  <si>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</si>
  <si>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</si>
  <si>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</si>
  <si>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</si>
  <si>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</si>
  <si>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</si>
  <si>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</si>
  <si>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</si>
  <si>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</si>
  <si>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</si>
  <si>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</si>
  <si>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</si>
  <si>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</si>
  <si>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</si>
  <si>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</si>
  <si>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</si>
  <si>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</si>
  <si>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</si>
  <si>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</si>
  <si>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</si>
  <si>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</si>
  <si>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</si>
  <si>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</si>
  <si>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</si>
  <si>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</si>
  <si>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</si>
  <si>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</si>
  <si>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</si>
  <si>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</si>
  <si>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</si>
  <si>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</si>
  <si>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</si>
  <si>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</si>
  <si>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</si>
  <si>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</si>
  <si>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</si>
  <si>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</si>
  <si>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</si>
  <si>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</si>
  <si>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</si>
  <si>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</si>
  <si>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</si>
  <si>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</si>
  <si>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</si>
  <si>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</si>
  <si>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</si>
  <si>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</si>
  <si>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</si>
  <si>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</si>
  <si>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</si>
  <si>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</si>
  <si>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</si>
  <si>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</si>
  <si>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</si>
  <si>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</si>
  <si>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</si>
  <si>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</si>
  <si>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</si>
  <si>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</si>
  <si>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</si>
  <si>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</si>
  <si>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</si>
  <si>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</si>
  <si>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</si>
  <si>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</si>
  <si>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</si>
  <si>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</si>
  <si>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</si>
  <si>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</si>
  <si>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</si>
  <si>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</si>
  <si>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</si>
  <si>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</si>
  <si>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</si>
  <si>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</si>
  <si>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</si>
  <si>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</si>
  <si>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</si>
  <si>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</si>
  <si>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</si>
  <si>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</si>
  <si>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</si>
  <si>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</si>
  <si>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</si>
  <si>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</si>
  <si>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</si>
  <si>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</si>
  <si>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</si>
  <si>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</si>
  <si>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</si>
  <si>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</si>
  <si>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</si>
  <si>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</si>
  <si>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</si>
  <si>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</si>
  <si>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</si>
  <si>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</si>
  <si>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</si>
  <si>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</si>
  <si>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</si>
  <si>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</si>
  <si>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</si>
  <si>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</si>
  <si>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</si>
  <si>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</si>
  <si>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</si>
  <si>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</si>
  <si>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</si>
  <si>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</si>
  <si>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</si>
  <si>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</si>
  <si>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</si>
  <si>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</si>
  <si>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</si>
  <si>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</si>
  <si>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</si>
  <si>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</si>
  <si>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</si>
  <si>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</si>
  <si>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</si>
  <si>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</si>
  <si>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</si>
  <si>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</si>
  <si>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</si>
  <si>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</si>
  <si>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</si>
  <si>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</si>
  <si>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</si>
  <si>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</si>
  <si>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</si>
  <si>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</si>
  <si>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</si>
  <si>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</si>
  <si>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</si>
  <si>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</si>
  <si>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</si>
  <si>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</si>
  <si>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</si>
  <si>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</si>
  <si>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</si>
  <si>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</si>
  <si>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</si>
  <si>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</si>
  <si>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</si>
  <si>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</si>
  <si>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</si>
  <si>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</si>
  <si>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</si>
  <si>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</si>
  <si>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</si>
  <si>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</si>
  <si>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</si>
  <si>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</si>
  <si>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</si>
  <si>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</si>
  <si>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</si>
  <si>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</si>
  <si>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</si>
  <si>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</si>
  <si>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</si>
  <si>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</si>
  <si>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</si>
  <si>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</si>
  <si>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</si>
  <si>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</si>
  <si>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</si>
  <si>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</si>
  <si>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</si>
  <si>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</si>
  <si>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</si>
  <si>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</si>
  <si>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</si>
  <si>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</si>
  <si>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</si>
  <si>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</si>
  <si>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</si>
  <si>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</si>
  <si>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</si>
  <si>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</si>
  <si>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</si>
  <si>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</si>
  <si>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</si>
  <si>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</si>
  <si>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</si>
  <si>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</si>
  <si>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</si>
  <si>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</si>
  <si>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</si>
  <si>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</si>
  <si>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</si>
  <si>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</si>
  <si>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</si>
  <si>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</si>
  <si>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</si>
  <si>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</si>
  <si>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</si>
  <si>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</si>
  <si>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</si>
  <si>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</si>
  <si>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</si>
  <si>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</si>
  <si>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</si>
  <si>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</si>
  <si>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</si>
  <si>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</si>
  <si>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</si>
  <si>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</si>
  <si>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</si>
  <si>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</si>
  <si>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</si>
  <si>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</si>
  <si>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</si>
  <si>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</si>
  <si>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</si>
  <si>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</si>
  <si>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</si>
  <si>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</si>
  <si>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</si>
  <si>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</si>
  <si>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</si>
  <si>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</si>
  <si>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</si>
  <si>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</si>
  <si>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</si>
  <si>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</si>
  <si>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</si>
  <si>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</si>
  <si>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</si>
  <si>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</si>
  <si>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</si>
  <si>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</si>
  <si>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</si>
  <si>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</si>
  <si>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</si>
  <si>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</si>
  <si>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</si>
  <si>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</si>
  <si>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</si>
  <si>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</si>
  <si>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</si>
  <si>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</si>
  <si>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</si>
  <si>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</si>
  <si>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</si>
  <si>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</si>
  <si>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</si>
  <si>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</si>
  <si>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</si>
  <si>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</si>
  <si>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</si>
  <si>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</si>
  <si>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</si>
  <si>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</si>
  <si>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</si>
  <si>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</si>
  <si>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</si>
  <si>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</si>
  <si>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</si>
  <si>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</si>
  <si>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</si>
  <si>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</si>
  <si>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</si>
  <si>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</si>
  <si>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</si>
  <si>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</si>
  <si>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</si>
  <si>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</si>
  <si>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</si>
  <si>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</si>
  <si>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</si>
  <si>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</si>
  <si>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</si>
  <si>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</si>
  <si>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</si>
  <si>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</si>
  <si>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</si>
  <si>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</si>
  <si>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</si>
  <si>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</si>
  <si>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</si>
  <si>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</si>
  <si>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</si>
  <si>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</si>
  <si>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</si>
  <si>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</si>
  <si>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</si>
  <si>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</si>
  <si>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</si>
  <si>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</si>
  <si>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</si>
  <si>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</si>
  <si>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</si>
  <si>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</si>
  <si>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</si>
  <si>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</si>
  <si>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</si>
  <si>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</si>
  <si>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</si>
  <si>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</si>
  <si>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</si>
  <si>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</si>
  <si>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</si>
  <si>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</si>
  <si>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</si>
  <si>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</si>
  <si>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</si>
  <si>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</si>
  <si>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</si>
  <si>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</si>
  <si>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</si>
  <si>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</si>
  <si>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</si>
  <si>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</si>
  <si>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</si>
  <si>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</si>
  <si>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</si>
  <si>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</si>
  <si>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</si>
  <si>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</si>
  <si>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</si>
  <si>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</si>
  <si>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</si>
  <si>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</si>
  <si>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</si>
  <si>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</si>
  <si>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</si>
  <si>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</si>
  <si>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</si>
  <si>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</si>
  <si>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</si>
  <si>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</si>
  <si>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</si>
  <si>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</si>
  <si>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</si>
  <si>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</si>
  <si>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</si>
  <si>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</si>
  <si>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</si>
  <si>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</si>
  <si>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</si>
  <si>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</si>
  <si>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</si>
  <si>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</si>
  <si>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</si>
  <si>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</si>
  <si>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</si>
  <si>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</si>
  <si>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</si>
  <si>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</si>
  <si>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</si>
  <si>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</si>
  <si>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</si>
  <si>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</si>
  <si>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</si>
  <si>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</si>
  <si>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</si>
  <si>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</si>
  <si>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</si>
  <si>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</si>
  <si>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</si>
  <si>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</si>
  <si>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</si>
  <si>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</si>
  <si>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</si>
  <si>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</si>
  <si>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</si>
  <si>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</si>
  <si>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</si>
  <si>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</si>
  <si>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</si>
  <si>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</si>
  <si>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</si>
  <si>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</si>
  <si>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</si>
  <si>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</si>
  <si>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</si>
  <si>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</si>
  <si>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</si>
  <si>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</si>
  <si>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</si>
  <si>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</si>
  <si>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</si>
  <si>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</si>
  <si>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</si>
  <si>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</si>
  <si>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</si>
  <si>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</si>
  <si>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</si>
  <si>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</si>
  <si>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</si>
  <si>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</si>
  <si>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</si>
  <si>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</si>
  <si>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</si>
  <si>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</si>
  <si>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</si>
  <si>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</si>
  <si>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</si>
  <si>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</si>
  <si>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</si>
  <si>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</si>
  <si>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</si>
  <si>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</si>
  <si>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</si>
  <si>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</si>
  <si>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</si>
  <si>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</si>
  <si>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</si>
  <si>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</si>
  <si>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</si>
  <si>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</si>
  <si>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</si>
  <si>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</si>
  <si>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</si>
  <si>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</si>
  <si>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</si>
  <si>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</si>
  <si>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</si>
  <si>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</si>
  <si>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</si>
  <si>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</si>
  <si>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</si>
  <si>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</si>
  <si>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</si>
  <si>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</si>
  <si>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</si>
  <si>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</si>
  <si>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</si>
  <si>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</si>
  <si>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</si>
  <si>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</si>
  <si>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</si>
  <si>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</si>
  <si>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</si>
  <si>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</si>
  <si>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</si>
  <si>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</si>
  <si>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</si>
  <si>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</si>
  <si>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</si>
  <si>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</si>
  <si>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</si>
  <si>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</si>
  <si>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</si>
  <si>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</si>
  <si>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</si>
  <si>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</si>
  <si>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</si>
  <si>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</si>
  <si>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</si>
  <si>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</si>
  <si>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</si>
  <si>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</si>
  <si>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</si>
  <si>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</si>
  <si>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</si>
  <si>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</si>
  <si>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</si>
  <si>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</si>
  <si>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</si>
  <si>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</si>
  <si>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</si>
  <si>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</si>
  <si>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</si>
  <si>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</si>
  <si>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</si>
  <si>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</si>
  <si>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</si>
  <si>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</si>
  <si>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</si>
  <si>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</si>
  <si>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</si>
  <si>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</si>
  <si>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</si>
  <si>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</si>
  <si>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</si>
  <si>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</si>
  <si>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</si>
  <si>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</si>
  <si>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</si>
  <si>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</si>
  <si>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</si>
  <si>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</si>
  <si>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</si>
  <si>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</si>
  <si>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</si>
  <si>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</si>
  <si>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</si>
  <si>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</si>
  <si>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</si>
  <si>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</si>
  <si>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</si>
  <si>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</si>
  <si>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</si>
  <si>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</si>
  <si>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</si>
  <si>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</si>
  <si>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</si>
  <si>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</si>
  <si>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</si>
  <si>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</si>
  <si>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</si>
  <si>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</si>
  <si>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</si>
  <si>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</si>
  <si>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</si>
  <si>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</si>
  <si>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</si>
  <si>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</si>
  <si>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</si>
  <si>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</si>
  <si>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</si>
  <si>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</si>
  <si>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</si>
  <si>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</si>
  <si>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</si>
  <si>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</si>
  <si>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</si>
  <si>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</si>
  <si>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</si>
  <si>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</si>
  <si>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</si>
  <si>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</si>
  <si>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</si>
  <si>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</si>
  <si>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</si>
  <si>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</si>
  <si>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</si>
  <si>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</si>
  <si>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</si>
  <si>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</si>
  <si>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</si>
  <si>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</si>
  <si>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</si>
  <si>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</si>
  <si>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</si>
  <si>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</si>
  <si>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</si>
  <si>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</si>
  <si>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</si>
  <si>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</si>
  <si>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</si>
  <si>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</si>
  <si>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</si>
  <si>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</si>
  <si>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</si>
  <si>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</si>
  <si>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</si>
  <si>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</si>
  <si>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</si>
  <si>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</si>
  <si>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</si>
  <si>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</si>
  <si>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</si>
  <si>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</si>
  <si>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</si>
  <si>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</si>
  <si>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</si>
  <si>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</si>
  <si>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</si>
  <si>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</si>
  <si>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</si>
  <si>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</si>
  <si>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</si>
  <si>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</si>
  <si>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</si>
  <si>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</si>
  <si>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</si>
  <si>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</si>
  <si>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</si>
  <si>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</si>
  <si>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</si>
  <si>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</si>
  <si>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</si>
  <si>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</si>
  <si>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</si>
  <si>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</si>
  <si>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</si>
  <si>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</si>
  <si>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</si>
  <si>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</si>
  <si>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</si>
  <si>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</si>
  <si>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</si>
  <si>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</si>
  <si>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</si>
  <si>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</si>
  <si>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</si>
  <si>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</si>
  <si>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</si>
  <si>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</si>
  <si>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</si>
  <si>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</si>
  <si>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</si>
  <si>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</si>
  <si>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</si>
  <si>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</si>
  <si>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</si>
  <si>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</si>
  <si>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</si>
  <si>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</si>
  <si>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</si>
  <si>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</si>
  <si>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</si>
  <si>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</si>
  <si>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</si>
  <si>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</si>
  <si>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</si>
  <si>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</si>
  <si>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</si>
  <si>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</si>
  <si>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</si>
  <si>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</si>
  <si>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</si>
  <si>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</si>
  <si>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</si>
  <si>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</si>
  <si>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</si>
  <si>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</si>
  <si>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</si>
  <si>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</si>
  <si>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</si>
  <si>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</si>
  <si>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</si>
  <si>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</si>
  <si>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</si>
  <si>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</si>
  <si>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</si>
  <si>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</si>
  <si>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</si>
  <si>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</si>
  <si>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</si>
  <si>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</si>
  <si>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</si>
  <si>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</si>
  <si>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</si>
  <si>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</si>
  <si>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</si>
  <si>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</si>
  <si>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</si>
  <si>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</si>
  <si>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</si>
  <si>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</si>
  <si>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</si>
  <si>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</si>
  <si>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</si>
  <si>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</si>
  <si>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</si>
  <si>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</si>
  <si>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</si>
  <si>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</si>
  <si>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</si>
  <si>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</si>
  <si>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</si>
  <si>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</si>
  <si>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</si>
  <si>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</si>
  <si>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</si>
  <si>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</si>
  <si>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</si>
  <si>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</si>
  <si>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</si>
  <si>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</si>
  <si>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</si>
  <si>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</si>
  <si>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</si>
  <si>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</si>
  <si>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</si>
  <si>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</si>
  <si>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</si>
  <si>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</si>
  <si>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</si>
  <si>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</si>
  <si>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</si>
  <si>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</si>
  <si>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</si>
  <si>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</si>
  <si>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</si>
  <si>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</si>
  <si>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</si>
  <si>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</si>
  <si>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</si>
  <si>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</si>
  <si>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</si>
  <si>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</si>
  <si>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</si>
  <si>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</si>
  <si>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</si>
  <si>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</si>
  <si>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</si>
  <si>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</si>
  <si>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</si>
  <si>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</si>
  <si>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</si>
  <si>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</si>
  <si>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</si>
  <si>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</si>
  <si>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</si>
  <si>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</si>
  <si>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</si>
  <si>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</si>
  <si>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</si>
  <si>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</si>
  <si>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</si>
  <si>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</si>
  <si>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</si>
  <si>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</si>
  <si>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</si>
  <si>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</si>
  <si>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</si>
  <si>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</si>
  <si>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</si>
  <si>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</si>
  <si>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</si>
  <si>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</si>
  <si>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</si>
  <si>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</si>
  <si>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</si>
  <si>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</si>
  <si>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</si>
  <si>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</si>
  <si>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</si>
  <si>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</si>
  <si>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</si>
  <si>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</si>
  <si>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</si>
  <si>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</si>
  <si>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</si>
  <si>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</si>
  <si>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</si>
  <si>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</si>
  <si>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</si>
  <si>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</si>
  <si>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</si>
  <si>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</si>
  <si>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</si>
  <si>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</si>
  <si>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</si>
  <si>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</si>
  <si>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</si>
  <si>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</si>
  <si>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</si>
  <si>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</si>
  <si>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</si>
  <si>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</si>
  <si>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</si>
  <si>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</si>
  <si>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</si>
  <si>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</si>
  <si>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</si>
  <si>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</si>
  <si>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</si>
  <si>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</si>
  <si>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</si>
  <si>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</si>
  <si>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</si>
  <si>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</si>
  <si>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</si>
  <si>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</si>
  <si>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</si>
  <si>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</si>
  <si>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</si>
  <si>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</si>
  <si>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</si>
  <si>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</si>
  <si>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</si>
  <si>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</si>
  <si>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</si>
  <si>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</si>
  <si>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</si>
  <si>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</si>
  <si>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</si>
  <si>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</si>
  <si>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</si>
  <si>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</si>
  <si>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</si>
  <si>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</si>
  <si>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</si>
  <si>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</si>
  <si>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</si>
  <si>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</si>
  <si>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</si>
  <si>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</si>
  <si>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</si>
  <si>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</si>
  <si>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</si>
  <si>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</si>
  <si>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</si>
  <si>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</si>
  <si>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</si>
  <si>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</si>
  <si>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</si>
  <si>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</si>
  <si>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</si>
  <si>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</si>
  <si>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</si>
  <si>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</si>
  <si>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</si>
  <si>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</si>
  <si>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</si>
  <si>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</si>
  <si>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</si>
  <si>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</si>
  <si>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</si>
  <si>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</si>
  <si>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</si>
  <si>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</si>
  <si>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</si>
  <si>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</si>
  <si>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</si>
  <si>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</si>
  <si>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</si>
  <si>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</si>
  <si>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</si>
  <si>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</si>
  <si>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</si>
  <si>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</si>
  <si>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</si>
  <si>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</si>
  <si>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</si>
  <si>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</si>
  <si>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</si>
  <si>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</si>
  <si>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</si>
  <si>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</si>
  <si>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</si>
  <si>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</si>
  <si>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</si>
  <si>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</si>
  <si>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</si>
  <si>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</si>
  <si>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</si>
  <si>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</si>
  <si>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</si>
  <si>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</si>
  <si>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</si>
  <si>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</si>
  <si>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</si>
  <si>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</si>
  <si>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</si>
  <si>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</si>
  <si>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</si>
  <si>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</si>
  <si>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</si>
  <si>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</si>
  <si>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</si>
  <si>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</si>
  <si>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</si>
  <si>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</si>
  <si>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</si>
  <si>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</si>
  <si>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</si>
  <si>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</si>
  <si>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</si>
  <si>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</si>
  <si>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</si>
  <si>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</si>
  <si>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</si>
  <si>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</si>
  <si>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</si>
  <si>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</si>
  <si>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</si>
  <si>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</si>
  <si>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</si>
  <si>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</si>
  <si>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</si>
  <si>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</si>
  <si>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</si>
  <si>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</si>
  <si>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</si>
  <si>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</si>
  <si>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</si>
  <si>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</si>
  <si>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</si>
  <si>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</si>
  <si>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</si>
  <si>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</si>
  <si>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</si>
  <si>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</si>
  <si>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</si>
  <si>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</si>
  <si>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</si>
  <si>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</si>
  <si>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</si>
  <si>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</si>
  <si>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</si>
  <si>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</si>
  <si>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</si>
  <si>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</si>
  <si>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</si>
  <si>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</si>
  <si>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</si>
  <si>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</si>
  <si>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</si>
  <si>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</si>
  <si>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</si>
  <si>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</si>
  <si>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</si>
  <si>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</si>
  <si>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</si>
  <si>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</si>
  <si>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</si>
  <si>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</si>
  <si>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</si>
  <si>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</si>
  <si>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</si>
  <si>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</si>
  <si>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</si>
  <si>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</si>
  <si>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</si>
  <si>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</si>
  <si>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</si>
  <si>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</si>
  <si>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</si>
  <si>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</si>
  <si>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</si>
  <si>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</si>
  <si>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</si>
  <si>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</si>
  <si>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</si>
  <si>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</si>
  <si>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</si>
  <si>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</si>
  <si>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</si>
  <si>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</si>
  <si>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</si>
  <si>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</si>
  <si>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</si>
  <si>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</si>
  <si>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</si>
  <si>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</si>
  <si>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</si>
  <si>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</si>
  <si>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</si>
  <si>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</si>
  <si>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</si>
  <si>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</si>
  <si>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</si>
  <si>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</si>
  <si>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</si>
  <si>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</si>
  <si>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</si>
  <si>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</si>
  <si>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</si>
  <si>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</si>
  <si>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</si>
  <si>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</si>
  <si>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</si>
  <si>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</si>
  <si>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</si>
  <si>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</si>
  <si>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</si>
  <si>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</si>
  <si>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</si>
  <si>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</si>
  <si>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</si>
  <si>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</si>
  <si>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</si>
  <si>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</si>
  <si>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</si>
  <si>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</si>
  <si>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</si>
  <si>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</si>
  <si>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</si>
  <si>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</si>
  <si>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</si>
  <si>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</si>
  <si>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</si>
  <si>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</si>
  <si>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</si>
  <si>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</si>
  <si>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</si>
  <si>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</si>
  <si>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</si>
  <si>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</si>
  <si>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</si>
  <si>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</si>
  <si>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</si>
  <si>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</si>
  <si>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</si>
  <si>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</si>
  <si>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</si>
  <si>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</si>
  <si>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</si>
  <si>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</si>
  <si>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</si>
  <si>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</si>
  <si>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</si>
  <si>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</si>
  <si>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</si>
  <si>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</si>
  <si>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</si>
  <si>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</si>
  <si>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</si>
  <si>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</si>
  <si>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</si>
  <si>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</si>
  <si>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</si>
  <si>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</si>
  <si>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</si>
  <si>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</si>
  <si>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</si>
  <si>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</si>
  <si>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</si>
  <si>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</si>
  <si>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</si>
  <si>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</si>
  <si>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</si>
  <si>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</si>
  <si>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</si>
  <si>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</si>
  <si>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</si>
  <si>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</si>
  <si>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</si>
  <si>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</si>
  <si>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</si>
  <si>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</si>
  <si>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</si>
  <si>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</si>
  <si>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</si>
  <si>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</si>
  <si>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</si>
  <si>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</si>
  <si>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</si>
  <si>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</si>
  <si>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</si>
  <si>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</si>
  <si>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</si>
  <si>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</si>
  <si>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</si>
  <si>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</si>
  <si>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</si>
  <si>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</si>
  <si>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</si>
  <si>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</si>
  <si>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</si>
  <si>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</si>
  <si>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</si>
  <si>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</si>
  <si>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</si>
  <si>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</si>
  <si>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</si>
  <si>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</si>
  <si>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</si>
  <si>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</si>
  <si>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</si>
  <si>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</si>
  <si>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</si>
  <si>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</si>
  <si>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</si>
  <si>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</si>
  <si>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</si>
  <si>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</si>
  <si>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</si>
  <si>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</si>
  <si>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</si>
  <si>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</si>
  <si>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</si>
  <si>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</si>
  <si>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</si>
  <si>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</si>
  <si>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</si>
  <si>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</si>
  <si>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</si>
  <si>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</si>
  <si>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</si>
  <si>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</si>
  <si>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</si>
  <si>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</si>
  <si>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</si>
  <si>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</si>
  <si>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</si>
  <si>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</si>
  <si>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</si>
  <si>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</si>
  <si>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</si>
  <si>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</si>
  <si>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</si>
  <si>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</si>
  <si>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</si>
  <si>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</si>
  <si>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</si>
  <si>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</si>
  <si>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</si>
  <si>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</si>
  <si>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</si>
  <si>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</si>
  <si>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</si>
  <si>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</si>
  <si>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</si>
  <si>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</si>
  <si>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</si>
  <si>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</si>
  <si>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</si>
  <si>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</si>
  <si>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</si>
  <si>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</si>
  <si>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</si>
  <si>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</si>
  <si>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</si>
  <si>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</si>
  <si>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</si>
  <si>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</si>
  <si>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</si>
  <si>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</si>
  <si>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</si>
  <si>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</si>
  <si>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</si>
  <si>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</si>
  <si>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</si>
  <si>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</si>
  <si>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</si>
  <si>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</si>
  <si>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</si>
  <si>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</si>
  <si>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</si>
  <si>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</si>
  <si>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</si>
  <si>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</si>
  <si>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</si>
  <si>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</si>
  <si>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</si>
  <si>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</si>
  <si>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</si>
  <si>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</si>
  <si>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</si>
  <si>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</si>
  <si>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</si>
  <si>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</si>
  <si>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</si>
  <si>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</si>
  <si>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</si>
  <si>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</si>
  <si>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</si>
  <si>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</si>
  <si>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</si>
  <si>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</si>
  <si>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</si>
  <si>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</si>
  <si>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</si>
  <si>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</si>
  <si>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</si>
  <si>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</si>
  <si>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</si>
  <si>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</si>
  <si>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</si>
  <si>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</si>
  <si>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</si>
  <si>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</si>
  <si>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</si>
  <si>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</si>
  <si>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</si>
  <si>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</si>
  <si>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</si>
  <si>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</si>
  <si>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</si>
  <si>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</si>
  <si>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</si>
  <si>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</si>
  <si>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</si>
  <si>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</si>
  <si>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</si>
  <si>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</si>
  <si>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</si>
  <si>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</si>
  <si>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</si>
  <si>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</si>
  <si>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</si>
  <si>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</si>
  <si>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</si>
  <si>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</si>
  <si>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</si>
  <si>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</si>
  <si>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</si>
  <si>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</si>
  <si>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</si>
  <si>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</si>
  <si>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</si>
  <si>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</si>
  <si>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</si>
  <si>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</si>
  <si>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</si>
  <si>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</si>
  <si>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</si>
  <si>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</si>
  <si>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</si>
  <si>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</si>
  <si>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</si>
  <si>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</si>
  <si>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</si>
  <si>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</si>
  <si>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</si>
  <si>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</si>
  <si>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</si>
  <si>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</si>
  <si>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</si>
  <si>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</si>
  <si>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</si>
  <si>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</si>
  <si>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</si>
  <si>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</si>
  <si>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</si>
  <si>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</si>
  <si>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</si>
  <si>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</si>
  <si>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</si>
  <si>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</si>
  <si>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</si>
  <si>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</si>
  <si>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</si>
  <si>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</si>
  <si>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</si>
  <si>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</si>
  <si>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</si>
  <si>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</si>
  <si>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</si>
  <si>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</si>
  <si>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</si>
  <si>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</si>
  <si>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</si>
  <si>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</si>
  <si>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</si>
  <si>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</si>
  <si>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</si>
  <si>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</si>
  <si>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</si>
  <si>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</si>
  <si>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</si>
  <si>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</si>
  <si>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</si>
  <si>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</si>
  <si>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</si>
  <si>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</si>
  <si>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</si>
  <si>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</si>
  <si>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</si>
  <si>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</si>
  <si>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</si>
  <si>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</si>
  <si>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</si>
  <si>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</si>
  <si>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</si>
  <si>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</si>
  <si>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</si>
  <si>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</si>
  <si>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</si>
  <si>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</si>
  <si>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</si>
  <si>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</si>
  <si>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</si>
  <si>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</si>
  <si>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</si>
  <si>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</si>
  <si>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</si>
  <si>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</si>
  <si>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</si>
  <si>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</si>
  <si>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</si>
  <si>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</si>
  <si>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</si>
  <si>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</si>
  <si>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</si>
  <si>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</si>
  <si>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</si>
  <si>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</si>
  <si>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</si>
  <si>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</si>
  <si>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</si>
  <si>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</si>
  <si>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</si>
  <si>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</si>
  <si>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</si>
  <si>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</si>
  <si>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</si>
  <si>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</si>
  <si>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</si>
  <si>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</si>
  <si>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</si>
  <si>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</si>
  <si>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</si>
  <si>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</si>
  <si>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</si>
  <si>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</si>
  <si>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</si>
  <si>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</si>
  <si>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</si>
  <si>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</si>
  <si>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</si>
  <si>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</si>
  <si>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</si>
  <si>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</si>
  <si>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</si>
  <si>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</si>
  <si>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</si>
  <si>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</si>
  <si>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</si>
  <si>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</si>
  <si>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</si>
  <si>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</si>
  <si>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</si>
  <si>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</si>
  <si>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</si>
  <si>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</si>
  <si>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</si>
  <si>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</si>
  <si>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</si>
  <si>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</si>
  <si>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</si>
  <si>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</si>
  <si>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</si>
  <si>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</si>
  <si>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</si>
  <si>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</si>
  <si>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</si>
  <si>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</si>
  <si>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</si>
  <si>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</si>
  <si>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</si>
  <si>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</si>
  <si>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</si>
  <si>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</si>
  <si>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</si>
  <si>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</si>
  <si>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</si>
  <si>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</si>
  <si>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</si>
  <si>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</si>
  <si>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</si>
  <si>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</si>
  <si>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</si>
  <si>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</si>
  <si>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</si>
  <si>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</si>
  <si>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</si>
  <si>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</si>
  <si>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</si>
  <si>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</si>
  <si>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</si>
  <si>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</si>
  <si>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</si>
  <si>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</si>
  <si>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</si>
  <si>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</si>
  <si>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</si>
  <si>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</si>
  <si>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</si>
  <si>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</si>
  <si>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</si>
  <si>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</si>
  <si>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</si>
  <si>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</si>
  <si>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</si>
  <si>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</si>
  <si>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</si>
  <si>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</si>
  <si>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</si>
  <si>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</si>
  <si>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</si>
  <si>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</si>
  <si>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</si>
  <si>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</si>
  <si>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</si>
  <si>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</si>
  <si>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</si>
  <si>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</si>
  <si>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</si>
  <si>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</si>
  <si>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</si>
  <si>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</si>
  <si>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</si>
  <si>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</si>
  <si>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</si>
  <si>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</si>
  <si>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</si>
  <si>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</si>
  <si>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</si>
  <si>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</si>
  <si>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</si>
  <si>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</si>
  <si>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</si>
  <si>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</si>
  <si>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</si>
  <si>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</si>
  <si>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</si>
  <si>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</si>
  <si>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</si>
  <si>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</si>
  <si>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</si>
  <si>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</si>
  <si>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</si>
  <si>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</si>
  <si>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</si>
  <si>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</si>
  <si>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</si>
  <si>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</si>
  <si>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</si>
  <si>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</si>
  <si>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</si>
  <si>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</si>
  <si>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</si>
  <si>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</si>
  <si>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</si>
  <si>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</si>
  <si>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</si>
  <si>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</si>
  <si>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</si>
  <si>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</si>
  <si>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</si>
  <si>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</si>
  <si>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</si>
  <si>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</si>
  <si>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</si>
  <si>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</si>
  <si>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</si>
  <si>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</si>
  <si>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</si>
  <si>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</si>
  <si>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</si>
  <si>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</si>
  <si>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</si>
  <si>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</si>
  <si>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</si>
  <si>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</si>
  <si>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</si>
  <si>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</si>
  <si>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</si>
  <si>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</si>
  <si>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</si>
  <si>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</si>
  <si>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</si>
  <si>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</si>
  <si>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</si>
  <si>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</si>
  <si>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</si>
  <si>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</si>
  <si>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</si>
  <si>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</si>
  <si>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</si>
  <si>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</si>
  <si>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</si>
  <si>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</si>
  <si>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</si>
  <si>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</si>
  <si>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</si>
  <si>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</si>
  <si>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</si>
  <si>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</si>
  <si>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</si>
  <si>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</si>
  <si>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</si>
  <si>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</si>
  <si>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</si>
  <si>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</si>
  <si>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</si>
  <si>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</si>
  <si>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</si>
  <si>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</si>
  <si>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</si>
  <si>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</si>
  <si>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</si>
  <si>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</si>
  <si>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</si>
  <si>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</si>
  <si>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</si>
  <si>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</si>
  <si>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</si>
  <si>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</si>
  <si>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</si>
  <si>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</si>
  <si>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</si>
  <si>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</si>
  <si>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</si>
  <si>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</si>
  <si>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</si>
  <si>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</si>
  <si>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</si>
  <si>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</si>
  <si>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</si>
  <si>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</si>
  <si>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</si>
  <si>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</si>
  <si>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</si>
  <si>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</si>
  <si>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</si>
  <si>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</si>
  <si>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</si>
  <si>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</si>
  <si>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</si>
  <si>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</si>
  <si>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</si>
  <si>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</si>
  <si>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</si>
  <si>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</si>
  <si>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</si>
  <si>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</si>
  <si>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</si>
  <si>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</si>
  <si>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</si>
  <si>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</si>
  <si>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</si>
  <si>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</si>
  <si>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</si>
  <si>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</si>
  <si>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</si>
  <si>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</si>
  <si>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</si>
  <si>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</si>
  <si>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</si>
  <si>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</si>
  <si>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</si>
  <si>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</si>
  <si>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</si>
  <si>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</si>
  <si>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</si>
  <si>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</si>
  <si>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</si>
  <si>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</si>
  <si>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</si>
  <si>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</si>
  <si>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</si>
  <si>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</si>
  <si>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</si>
  <si>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</si>
  <si>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</si>
  <si>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</si>
  <si>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</si>
  <si>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</si>
  <si>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</si>
  <si>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</si>
  <si>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</si>
  <si>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</si>
  <si>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</si>
  <si>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</si>
  <si>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</si>
  <si>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</si>
  <si>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</si>
  <si>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</si>
  <si>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</si>
  <si>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</si>
  <si>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</si>
  <si>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</si>
  <si>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</si>
  <si>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</si>
  <si>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</si>
  <si>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</si>
  <si>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</si>
  <si>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</si>
  <si>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</si>
  <si>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</si>
  <si>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</si>
  <si>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</si>
  <si>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</si>
  <si>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</si>
  <si>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</si>
  <si>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</si>
  <si>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</si>
  <si>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</si>
  <si>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</si>
  <si>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</si>
  <si>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</si>
  <si>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</si>
  <si>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</si>
  <si>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</si>
  <si>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</si>
  <si>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</si>
  <si>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</si>
  <si>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</si>
  <si>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</si>
  <si>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</si>
  <si>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</si>
  <si>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</si>
  <si>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</si>
  <si>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</si>
  <si>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</si>
  <si>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</si>
  <si>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</si>
  <si>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</si>
  <si>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</si>
  <si>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</si>
  <si>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</si>
  <si>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</si>
  <si>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</si>
  <si>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</si>
  <si>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</si>
  <si>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</si>
  <si>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</si>
  <si>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</si>
  <si>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</si>
  <si>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</si>
  <si>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</si>
  <si>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</si>
  <si>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</si>
  <si>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</si>
  <si>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</si>
  <si>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</si>
  <si>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</si>
  <si>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</si>
  <si>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</si>
  <si>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</si>
  <si>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</si>
  <si>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</si>
  <si>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</si>
  <si>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</si>
  <si>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</si>
  <si>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</si>
  <si>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</si>
  <si>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</si>
  <si>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</si>
  <si>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</si>
  <si>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</si>
  <si>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</si>
  <si>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</si>
  <si>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</si>
  <si>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</si>
  <si>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</si>
  <si>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</si>
  <si>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</si>
  <si>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</si>
  <si>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</si>
  <si>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</si>
  <si>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</si>
  <si>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</si>
  <si>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</si>
  <si>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</si>
  <si>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</si>
  <si>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</si>
  <si>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</si>
  <si>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</si>
  <si>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</si>
  <si>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</si>
  <si>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</si>
  <si>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</si>
  <si>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</si>
  <si>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</si>
  <si>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</si>
  <si>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</si>
  <si>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</si>
  <si>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</si>
  <si>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</si>
  <si>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</si>
  <si>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</si>
  <si>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</si>
  <si>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</si>
  <si>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</si>
  <si>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</si>
  <si>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</si>
  <si>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</si>
  <si>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</si>
  <si>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</si>
  <si>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</si>
  <si>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</si>
  <si>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</si>
  <si>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</si>
  <si>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</si>
  <si>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</si>
  <si>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</si>
  <si>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</si>
  <si>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</si>
  <si>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</si>
  <si>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</si>
  <si>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</si>
  <si>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</si>
  <si>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</si>
  <si>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</si>
  <si>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</si>
  <si>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</si>
  <si>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</si>
  <si>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</si>
  <si>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</si>
  <si>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</si>
  <si>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</si>
  <si>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</si>
  <si>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</si>
  <si>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</si>
  <si>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</si>
  <si>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</si>
  <si>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</si>
  <si>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</si>
  <si>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</si>
  <si>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</si>
  <si>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</si>
  <si>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</si>
  <si>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</si>
  <si>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</si>
  <si>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</si>
  <si>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</si>
  <si>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</si>
  <si>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</si>
  <si>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</si>
  <si>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</si>
  <si>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</si>
  <si>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</si>
  <si>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</si>
  <si>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</si>
  <si>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</si>
  <si>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</si>
  <si>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</si>
  <si>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</si>
  <si>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</si>
  <si>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</si>
  <si>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</si>
  <si>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</si>
  <si>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</si>
  <si>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</si>
  <si>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</si>
  <si>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</si>
  <si>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</si>
  <si>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</si>
  <si>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</si>
  <si>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</si>
  <si>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</si>
  <si>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</si>
  <si>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</si>
  <si>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</si>
  <si>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</si>
  <si>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</si>
  <si>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</si>
  <si>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</si>
  <si>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</si>
  <si>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</si>
  <si>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</si>
  <si>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</si>
  <si>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</si>
  <si>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</si>
  <si>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</si>
  <si>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</si>
  <si>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</si>
  <si>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</si>
  <si>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</si>
  <si>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</si>
  <si>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</si>
  <si>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</si>
  <si>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</si>
  <si>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</si>
  <si>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</si>
  <si>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</si>
  <si>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URED ZA REVIZIJU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</si>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</sst>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16660148.549999999</v>
      </c>
      <c r="D2" s="7">
        <f>'PR-RAS'!E6</f>
        <v>19286846.169999998</v>
      </c>
      <c r="E2" s="7">
        <v>0</v>
      </c>
      <c r="F2" s="7">
        <v>0</v>
      </c>
      <c r="G2" s="8">
        <f t="shared" ref="G2:G65" si="0">(B2/1000)*(C2*1+D2*2)</f>
        <v>55233.840889999992</v>
      </c>
      <c r="H2" s="8">
        <f t="shared" ref="H2:H65" si="1">ABS(C2-ROUND(C2,0))+ABS(D2-ROUND(D2,0))</f>
        <v>0.61999999918043613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8805.25</v>
      </c>
      <c r="D121" s="2">
        <f>'PR-RAS'!E125</f>
        <v>10283.25</v>
      </c>
      <c r="E121" s="2">
        <v>0</v>
      </c>
      <c r="F121" s="2">
        <v>0</v>
      </c>
      <c r="G121" s="3">
        <f t="shared" si="2"/>
        <v>3524.6099999999997</v>
      </c>
      <c r="H121" s="3">
        <f t="shared" si="3"/>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8805.25</v>
      </c>
      <c r="D122" s="2">
        <f>'PR-RAS'!E126</f>
        <v>10283.25</v>
      </c>
      <c r="E122" s="2">
        <v>0</v>
      </c>
      <c r="F122" s="2">
        <v>0</v>
      </c>
      <c r="G122" s="3">
        <f t="shared" si="2"/>
        <v>3553.9817499999999</v>
      </c>
      <c r="H122" s="3">
        <f t="shared" si="3"/>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8805.25</v>
      </c>
      <c r="D123" s="2">
        <f>'PR-RAS'!E127</f>
        <v>10283.25</v>
      </c>
      <c r="E123" s="2">
        <v>0</v>
      </c>
      <c r="F123" s="2">
        <v>0</v>
      </c>
      <c r="G123" s="3">
        <f t="shared" si="2"/>
        <v>3583.3534999999997</v>
      </c>
      <c r="H123" s="3">
        <f t="shared" si="3"/>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16651343.299999999</v>
      </c>
      <c r="D130" s="2">
        <f>'PR-RAS'!E134</f>
        <v>19276562.919999998</v>
      </c>
      <c r="E130" s="2">
        <v>0</v>
      </c>
      <c r="F130" s="2">
        <v>0</v>
      </c>
      <c r="G130" s="3">
        <f t="shared" ref="G130:G193" si="4">(B130/1000)*(C130*1+D130*2)</f>
        <v>7121376.5190599989</v>
      </c>
      <c r="H130" s="3">
        <f t="shared" ref="H130:H193" si="5">ABS(C130-ROUND(C130,0))+ABS(D130-ROUND(D130,0))</f>
        <v>0.38000000081956387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16651343.299999999</v>
      </c>
      <c r="D131" s="2">
        <f>'PR-RAS'!E135</f>
        <v>19276562.919999998</v>
      </c>
      <c r="E131" s="2">
        <v>0</v>
      </c>
      <c r="F131" s="2">
        <v>0</v>
      </c>
      <c r="G131" s="3">
        <f t="shared" si="4"/>
        <v>7176580.9881999996</v>
      </c>
      <c r="H131" s="3">
        <f t="shared" si="5"/>
        <v>0.38000000081956387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12103796.289999999</v>
      </c>
      <c r="D132" s="2">
        <f>'PR-RAS'!E136</f>
        <v>13311006.029999999</v>
      </c>
      <c r="E132" s="2">
        <v>0</v>
      </c>
      <c r="F132" s="2">
        <v>0</v>
      </c>
      <c r="G132" s="3">
        <f t="shared" si="4"/>
        <v>5073080.8938499996</v>
      </c>
      <c r="H132" s="3">
        <f t="shared" si="5"/>
        <v>0.31999999843537807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4547547.01</v>
      </c>
      <c r="D133" s="2">
        <f>'PR-RAS'!E137</f>
        <v>5965556.8899999997</v>
      </c>
      <c r="E133" s="2">
        <v>0</v>
      </c>
      <c r="F133" s="2">
        <v>0</v>
      </c>
      <c r="G133" s="3">
        <f t="shared" si="4"/>
        <v>2175183.2242800002</v>
      </c>
      <c r="H133" s="3">
        <f t="shared" si="5"/>
        <v>0.12000000011175871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12122199.110000001</v>
      </c>
      <c r="D148" s="2">
        <f>'PR-RAS'!E152</f>
        <v>14313413.539999999</v>
      </c>
      <c r="E148" s="2">
        <v>0</v>
      </c>
      <c r="F148" s="2">
        <v>0</v>
      </c>
      <c r="G148" s="3">
        <f t="shared" si="4"/>
        <v>5990106.8499299996</v>
      </c>
      <c r="H148" s="3">
        <f t="shared" si="5"/>
        <v>0.57000000216066837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10545842.280000001</v>
      </c>
      <c r="D149" s="2">
        <f>'PR-RAS'!E153</f>
        <v>12565532.24</v>
      </c>
      <c r="E149" s="2">
        <v>0</v>
      </c>
      <c r="F149" s="2">
        <v>0</v>
      </c>
      <c r="G149" s="3">
        <f t="shared" si="4"/>
        <v>5280182.2004800001</v>
      </c>
      <c r="H149" s="3">
        <f t="shared" si="5"/>
        <v>0.52000000141561031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8846894.0100000016</v>
      </c>
      <c r="D150" s="2">
        <f>'PR-RAS'!E154</f>
        <v>10558139.25</v>
      </c>
      <c r="E150" s="2">
        <v>0</v>
      </c>
      <c r="F150" s="2">
        <v>0</v>
      </c>
      <c r="G150" s="3">
        <f t="shared" si="4"/>
        <v>4464512.7039900003</v>
      </c>
      <c r="H150" s="3">
        <f t="shared" si="5"/>
        <v>0.26000000163912773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8821720.3000000007</v>
      </c>
      <c r="D151" s="2">
        <f>'PR-RAS'!E155</f>
        <v>10520549.949999999</v>
      </c>
      <c r="E151" s="2">
        <v>0</v>
      </c>
      <c r="F151" s="2">
        <v>0</v>
      </c>
      <c r="G151" s="3">
        <f t="shared" si="4"/>
        <v>4479423.0299999993</v>
      </c>
      <c r="H151" s="3">
        <f t="shared" si="5"/>
        <v>0.35000000149011612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25173.71</v>
      </c>
      <c r="D153" s="2">
        <f>'PR-RAS'!E157</f>
        <v>37589.300000000003</v>
      </c>
      <c r="E153" s="2">
        <v>0</v>
      </c>
      <c r="F153" s="2">
        <v>0</v>
      </c>
      <c r="G153" s="3">
        <f t="shared" si="4"/>
        <v>15253.55112</v>
      </c>
      <c r="H153" s="3">
        <f t="shared" si="5"/>
        <v>0.5900000000037835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252210.77</v>
      </c>
      <c r="D155" s="2">
        <f>'PR-RAS'!E159</f>
        <v>275252.02</v>
      </c>
      <c r="E155" s="2">
        <v>0</v>
      </c>
      <c r="F155" s="2">
        <v>0</v>
      </c>
      <c r="G155" s="3">
        <f t="shared" si="4"/>
        <v>123618.08074</v>
      </c>
      <c r="H155" s="3">
        <f t="shared" si="5"/>
        <v>0.25000000002910383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1446737.5</v>
      </c>
      <c r="D156" s="2">
        <f>'PR-RAS'!E160</f>
        <v>1732140.97</v>
      </c>
      <c r="E156" s="2">
        <v>0</v>
      </c>
      <c r="F156" s="2">
        <v>0</v>
      </c>
      <c r="G156" s="3">
        <f t="shared" si="4"/>
        <v>761208.01319999993</v>
      </c>
      <c r="H156" s="3">
        <f t="shared" si="5"/>
        <v>0.53000000002793968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1446737.5</v>
      </c>
      <c r="D158" s="2">
        <f>'PR-RAS'!E162</f>
        <v>1732140.97</v>
      </c>
      <c r="E158" s="2">
        <v>0</v>
      </c>
      <c r="F158" s="2">
        <v>0</v>
      </c>
      <c r="G158" s="3">
        <f t="shared" si="4"/>
        <v>771030.05207999994</v>
      </c>
      <c r="H158" s="3">
        <f t="shared" si="5"/>
        <v>0.53000000002793968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1567773.7</v>
      </c>
      <c r="D160" s="2">
        <f>'PR-RAS'!E164</f>
        <v>1735562.36</v>
      </c>
      <c r="E160" s="2">
        <v>0</v>
      </c>
      <c r="F160" s="2">
        <v>0</v>
      </c>
      <c r="G160" s="3">
        <f t="shared" si="4"/>
        <v>801184.84878</v>
      </c>
      <c r="H160" s="3">
        <f t="shared" si="5"/>
        <v>0.66000000014901161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321042.42</v>
      </c>
      <c r="D161" s="2">
        <f>'PR-RAS'!E165</f>
        <v>357177.13</v>
      </c>
      <c r="E161" s="2">
        <v>0</v>
      </c>
      <c r="F161" s="2">
        <v>0</v>
      </c>
      <c r="G161" s="3">
        <f t="shared" si="4"/>
        <v>165663.4688</v>
      </c>
      <c r="H161" s="3">
        <f t="shared" si="5"/>
        <v>0.54999999998835847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123215.91</v>
      </c>
      <c r="D162" s="2">
        <f>'PR-RAS'!E166</f>
        <v>141326.43</v>
      </c>
      <c r="E162" s="2">
        <v>0</v>
      </c>
      <c r="F162" s="2">
        <v>0</v>
      </c>
      <c r="G162" s="3">
        <f t="shared" si="4"/>
        <v>65344.871970000007</v>
      </c>
      <c r="H162" s="3">
        <f t="shared" si="5"/>
        <v>0.51999999998952262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179776.81</v>
      </c>
      <c r="D163" s="2">
        <f>'PR-RAS'!E167</f>
        <v>190228.35</v>
      </c>
      <c r="E163" s="2">
        <v>0</v>
      </c>
      <c r="F163" s="2">
        <v>0</v>
      </c>
      <c r="G163" s="3">
        <f t="shared" si="4"/>
        <v>90757.82862</v>
      </c>
      <c r="H163" s="3">
        <f t="shared" si="5"/>
        <v>0.54000000000814907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18049.7</v>
      </c>
      <c r="D164" s="2">
        <f>'PR-RAS'!E168</f>
        <v>25622.35</v>
      </c>
      <c r="E164" s="2">
        <v>0</v>
      </c>
      <c r="F164" s="2">
        <v>0</v>
      </c>
      <c r="G164" s="3">
        <f t="shared" si="4"/>
        <v>11294.9872</v>
      </c>
      <c r="H164" s="3">
        <f t="shared" si="5"/>
        <v>0.64999999999781721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166133.9</v>
      </c>
      <c r="D166" s="2">
        <f>'PR-RAS'!E170</f>
        <v>133922.45000000001</v>
      </c>
      <c r="E166" s="2">
        <v>0</v>
      </c>
      <c r="F166" s="2">
        <v>0</v>
      </c>
      <c r="G166" s="3">
        <f t="shared" si="4"/>
        <v>71606.502000000008</v>
      </c>
      <c r="H166" s="3">
        <f t="shared" si="5"/>
        <v>0.5500000000174623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59188.34</v>
      </c>
      <c r="D167" s="2">
        <f>'PR-RAS'!E171</f>
        <v>29424.52</v>
      </c>
      <c r="E167" s="2">
        <v>0</v>
      </c>
      <c r="F167" s="2">
        <v>0</v>
      </c>
      <c r="G167" s="3">
        <f t="shared" si="4"/>
        <v>19594.205080000003</v>
      </c>
      <c r="H167" s="3">
        <f t="shared" si="5"/>
        <v>0.81999999999607098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7787.69</v>
      </c>
      <c r="D168" s="2">
        <f>'PR-RAS'!E172</f>
        <v>9576.7900000000009</v>
      </c>
      <c r="E168" s="2">
        <v>0</v>
      </c>
      <c r="F168" s="2">
        <v>0</v>
      </c>
      <c r="G168" s="3">
        <f t="shared" si="4"/>
        <v>4499.1920900000005</v>
      </c>
      <c r="H168" s="3">
        <f t="shared" si="5"/>
        <v>0.51999999999952706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85399.09</v>
      </c>
      <c r="D169" s="2">
        <f>'PR-RAS'!E173</f>
        <v>86432.08</v>
      </c>
      <c r="E169" s="2">
        <v>0</v>
      </c>
      <c r="F169" s="2">
        <v>0</v>
      </c>
      <c r="G169" s="3">
        <f t="shared" si="4"/>
        <v>43388.226000000002</v>
      </c>
      <c r="H169" s="3">
        <f t="shared" si="5"/>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364.17</v>
      </c>
      <c r="D170" s="2">
        <f>'PR-RAS'!E174</f>
        <v>887.89</v>
      </c>
      <c r="E170" s="2">
        <v>0</v>
      </c>
      <c r="F170" s="2">
        <v>0</v>
      </c>
      <c r="G170" s="3">
        <f t="shared" si="4"/>
        <v>361.65154999999999</v>
      </c>
      <c r="H170" s="3">
        <f t="shared" si="5"/>
        <v>0.28000000000002956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10068.83</v>
      </c>
      <c r="D171" s="2">
        <f>'PR-RAS'!E175</f>
        <v>4705.63</v>
      </c>
      <c r="E171" s="2">
        <v>0</v>
      </c>
      <c r="F171" s="2">
        <v>0</v>
      </c>
      <c r="G171" s="3">
        <f t="shared" si="4"/>
        <v>3311.6153000000004</v>
      </c>
      <c r="H171" s="3">
        <f t="shared" si="5"/>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3325.78</v>
      </c>
      <c r="D173" s="2">
        <f>'PR-RAS'!E177</f>
        <v>2895.54</v>
      </c>
      <c r="E173" s="2">
        <v>0</v>
      </c>
      <c r="F173" s="2">
        <v>0</v>
      </c>
      <c r="G173" s="3">
        <f t="shared" si="4"/>
        <v>1568.0999199999999</v>
      </c>
      <c r="H173" s="3">
        <f t="shared" si="5"/>
        <v>0.67999999999983629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986004.61999999988</v>
      </c>
      <c r="D174" s="2">
        <f>'PR-RAS'!E178</f>
        <v>1133108.6400000001</v>
      </c>
      <c r="E174" s="2">
        <v>0</v>
      </c>
      <c r="F174" s="2">
        <v>0</v>
      </c>
      <c r="G174" s="3">
        <f t="shared" si="4"/>
        <v>562634.38870000001</v>
      </c>
      <c r="H174" s="3">
        <f t="shared" si="5"/>
        <v>0.73999999999068677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111032.93</v>
      </c>
      <c r="D175" s="2">
        <f>'PR-RAS'!E179</f>
        <v>179014.84</v>
      </c>
      <c r="E175" s="2">
        <v>0</v>
      </c>
      <c r="F175" s="2">
        <v>0</v>
      </c>
      <c r="G175" s="3">
        <f t="shared" si="4"/>
        <v>81616.894139999989</v>
      </c>
      <c r="H175" s="3">
        <f t="shared" si="5"/>
        <v>0.23000000001047738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82529.81</v>
      </c>
      <c r="D176" s="2">
        <f>'PR-RAS'!E180</f>
        <v>37887.120000000003</v>
      </c>
      <c r="E176" s="2">
        <v>0</v>
      </c>
      <c r="F176" s="2">
        <v>0</v>
      </c>
      <c r="G176" s="3">
        <f t="shared" si="4"/>
        <v>27703.208749999998</v>
      </c>
      <c r="H176" s="3">
        <f t="shared" si="5"/>
        <v>0.31000000000494765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10506.9</v>
      </c>
      <c r="D177" s="2">
        <f>'PR-RAS'!E181</f>
        <v>10427.11</v>
      </c>
      <c r="E177" s="2">
        <v>0</v>
      </c>
      <c r="F177" s="2">
        <v>0</v>
      </c>
      <c r="G177" s="3">
        <f t="shared" si="4"/>
        <v>5519.5571200000004</v>
      </c>
      <c r="H177" s="3">
        <f t="shared" si="5"/>
        <v>0.21000000000094587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51460.86</v>
      </c>
      <c r="D178" s="2">
        <f>'PR-RAS'!E182</f>
        <v>48891.6</v>
      </c>
      <c r="E178" s="2">
        <v>0</v>
      </c>
      <c r="F178" s="2">
        <v>0</v>
      </c>
      <c r="G178" s="3">
        <f t="shared" si="4"/>
        <v>26416.198619999999</v>
      </c>
      <c r="H178" s="3">
        <f t="shared" si="5"/>
        <v>0.54000000000087311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282231.67</v>
      </c>
      <c r="D179" s="2">
        <f>'PR-RAS'!E183</f>
        <v>376851.13</v>
      </c>
      <c r="E179" s="2">
        <v>0</v>
      </c>
      <c r="F179" s="2">
        <v>0</v>
      </c>
      <c r="G179" s="3">
        <f t="shared" si="4"/>
        <v>184396.23953999998</v>
      </c>
      <c r="H179" s="3">
        <f t="shared" si="5"/>
        <v>0.46000000002095476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16828.03</v>
      </c>
      <c r="D180" s="2">
        <f>'PR-RAS'!E184</f>
        <v>18031.09</v>
      </c>
      <c r="E180" s="2">
        <v>0</v>
      </c>
      <c r="F180" s="2">
        <v>0</v>
      </c>
      <c r="G180" s="3">
        <f t="shared" si="4"/>
        <v>9467.3475899999994</v>
      </c>
      <c r="H180" s="3">
        <f t="shared" si="5"/>
        <v>0.11999999999898137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28971.23</v>
      </c>
      <c r="D181" s="2">
        <f>'PR-RAS'!E185</f>
        <v>36491.47</v>
      </c>
      <c r="E181" s="2">
        <v>0</v>
      </c>
      <c r="F181" s="2">
        <v>0</v>
      </c>
      <c r="G181" s="3">
        <f t="shared" si="4"/>
        <v>18351.750599999999</v>
      </c>
      <c r="H181" s="3">
        <f t="shared" si="5"/>
        <v>0.7000000000007276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196151.45</v>
      </c>
      <c r="D182" s="2">
        <f>'PR-RAS'!E186</f>
        <v>204105.94</v>
      </c>
      <c r="E182" s="2">
        <v>0</v>
      </c>
      <c r="F182" s="2">
        <v>0</v>
      </c>
      <c r="G182" s="3">
        <f t="shared" si="4"/>
        <v>109389.76273000002</v>
      </c>
      <c r="H182" s="3">
        <f t="shared" si="5"/>
        <v>0.51000000000931323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206291.74</v>
      </c>
      <c r="D183" s="2">
        <f>'PR-RAS'!E187</f>
        <v>221408.34</v>
      </c>
      <c r="E183" s="2">
        <v>0</v>
      </c>
      <c r="F183" s="2">
        <v>0</v>
      </c>
      <c r="G183" s="3">
        <f t="shared" si="4"/>
        <v>118137.73243999998</v>
      </c>
      <c r="H183" s="3">
        <f t="shared" si="5"/>
        <v>0.60000000000582077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714.2</v>
      </c>
      <c r="E184" s="2">
        <v>0</v>
      </c>
      <c r="F184" s="2">
        <v>0</v>
      </c>
      <c r="G184" s="3">
        <f t="shared" si="4"/>
        <v>261.3972</v>
      </c>
      <c r="H184" s="3">
        <f t="shared" si="5"/>
        <v>0.20000000000004547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94592.76</v>
      </c>
      <c r="D190" s="2">
        <f>'PR-RAS'!E194</f>
        <v>110639.94</v>
      </c>
      <c r="E190" s="2">
        <v>0</v>
      </c>
      <c r="F190" s="2">
        <v>0</v>
      </c>
      <c r="G190" s="3">
        <f t="shared" si="4"/>
        <v>59699.928960000005</v>
      </c>
      <c r="H190" s="3">
        <f t="shared" si="5"/>
        <v>0.30000000000291038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14938.87</v>
      </c>
      <c r="D191" s="2">
        <f>'PR-RAS'!E195</f>
        <v>16830.09</v>
      </c>
      <c r="E191" s="2">
        <v>0</v>
      </c>
      <c r="F191" s="2">
        <v>0</v>
      </c>
      <c r="G191" s="3">
        <f t="shared" si="4"/>
        <v>9233.8195000000014</v>
      </c>
      <c r="H191" s="3">
        <f t="shared" si="5"/>
        <v>0.21999999999934516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10089.700000000001</v>
      </c>
      <c r="D192" s="2">
        <f>'PR-RAS'!E196</f>
        <v>11665.61</v>
      </c>
      <c r="E192" s="2">
        <v>0</v>
      </c>
      <c r="F192" s="2">
        <v>0</v>
      </c>
      <c r="G192" s="3">
        <f t="shared" si="4"/>
        <v>6383.3957199999995</v>
      </c>
      <c r="H192" s="3">
        <f t="shared" si="5"/>
        <v>0.68999999999869033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39750.07</v>
      </c>
      <c r="D193" s="2">
        <f>'PR-RAS'!E197</f>
        <v>51145.59</v>
      </c>
      <c r="E193" s="2">
        <v>0</v>
      </c>
      <c r="F193" s="2">
        <v>0</v>
      </c>
      <c r="G193" s="3">
        <f t="shared" si="4"/>
        <v>27271.920000000002</v>
      </c>
      <c r="H193" s="3">
        <f t="shared" si="5"/>
        <v>0.48000000000320142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2810.43</v>
      </c>
      <c r="D194" s="2">
        <f>'PR-RAS'!E198</f>
        <v>2897.17</v>
      </c>
      <c r="E194" s="2">
        <v>0</v>
      </c>
      <c r="F194" s="2">
        <v>0</v>
      </c>
      <c r="G194" s="3">
        <f t="shared" ref="G194:G257" si="6">(B194/1000)*(C194*1+D194*2)</f>
        <v>1660.7206100000001</v>
      </c>
      <c r="H194" s="3">
        <f t="shared" ref="H194:H257" si="7">ABS(C194-ROUND(C194,0))+ABS(D194-ROUND(D194,0))</f>
        <v>0.59999999999990905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15439.93</v>
      </c>
      <c r="D195" s="2">
        <f>'PR-RAS'!E199</f>
        <v>18731.41</v>
      </c>
      <c r="E195" s="2">
        <v>0</v>
      </c>
      <c r="F195" s="2">
        <v>0</v>
      </c>
      <c r="G195" s="3">
        <f t="shared" si="6"/>
        <v>10263.1335</v>
      </c>
      <c r="H195" s="3">
        <f t="shared" si="7"/>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11563.76</v>
      </c>
      <c r="D197" s="2">
        <f>'PR-RAS'!E201</f>
        <v>9370.07</v>
      </c>
      <c r="E197" s="2">
        <v>0</v>
      </c>
      <c r="F197" s="2">
        <v>0</v>
      </c>
      <c r="G197" s="3">
        <f t="shared" si="6"/>
        <v>5939.5644000000002</v>
      </c>
      <c r="H197" s="3">
        <f t="shared" si="7"/>
        <v>0.30999999999949068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6653.15</v>
      </c>
      <c r="D198" s="2">
        <f>'PR-RAS'!E202</f>
        <v>2179.33</v>
      </c>
      <c r="E198" s="2">
        <v>0</v>
      </c>
      <c r="F198" s="2">
        <v>0</v>
      </c>
      <c r="G198" s="3">
        <f t="shared" si="6"/>
        <v>2169.3265700000002</v>
      </c>
      <c r="H198" s="3">
        <f t="shared" si="7"/>
        <v>0.47999999999956344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6403.4</v>
      </c>
      <c r="D204" s="2">
        <f>'PR-RAS'!E208</f>
        <v>2033.75</v>
      </c>
      <c r="E204" s="2">
        <v>0</v>
      </c>
      <c r="F204" s="2">
        <v>0</v>
      </c>
      <c r="G204" s="3">
        <f t="shared" si="6"/>
        <v>2125.5927000000001</v>
      </c>
      <c r="H204" s="3">
        <f t="shared" si="7"/>
        <v>0.6499999999996362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6403.4</v>
      </c>
      <c r="D207" s="2">
        <f>'PR-RAS'!E211</f>
        <v>2033.75</v>
      </c>
      <c r="E207" s="2">
        <v>0</v>
      </c>
      <c r="F207" s="2">
        <v>0</v>
      </c>
      <c r="G207" s="3">
        <f t="shared" si="6"/>
        <v>2157.0054</v>
      </c>
      <c r="H207" s="3">
        <f t="shared" si="7"/>
        <v>0.6499999999996362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249.75</v>
      </c>
      <c r="D212" s="2">
        <f>'PR-RAS'!E216</f>
        <v>145.58000000000001</v>
      </c>
      <c r="E212" s="2">
        <v>0</v>
      </c>
      <c r="F212" s="2">
        <v>0</v>
      </c>
      <c r="G212" s="3">
        <f t="shared" si="6"/>
        <v>114.13201000000001</v>
      </c>
      <c r="H212" s="3">
        <f t="shared" si="7"/>
        <v>0.66999999999998749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249.75</v>
      </c>
      <c r="D215" s="2">
        <f>'PR-RAS'!E219</f>
        <v>145.58000000000001</v>
      </c>
      <c r="E215" s="2">
        <v>0</v>
      </c>
      <c r="F215" s="2">
        <v>0</v>
      </c>
      <c r="G215" s="3">
        <f t="shared" si="6"/>
        <v>115.75474000000001</v>
      </c>
      <c r="H215" s="3">
        <f t="shared" si="7"/>
        <v>0.66999999999998749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1929.98</v>
      </c>
      <c r="D258" s="2">
        <f>'PR-RAS'!E262</f>
        <v>10139.61</v>
      </c>
      <c r="E258" s="2">
        <v>0</v>
      </c>
      <c r="F258" s="2">
        <v>0</v>
      </c>
      <c r="G258" s="3">
        <f t="shared" ref="G258:G321" si="8">(B258/1000)*(C258*1+D258*2)</f>
        <v>5707.7644</v>
      </c>
      <c r="H258" s="3">
        <f t="shared" ref="H258:H321" si="9">ABS(C258-ROUND(C258,0))+ABS(D258-ROUND(D258,0))</f>
        <v>0.40999999999939973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1929.98</v>
      </c>
      <c r="D265" s="2">
        <f>'PR-RAS'!E269</f>
        <v>10139.61</v>
      </c>
      <c r="E265" s="2">
        <v>0</v>
      </c>
      <c r="F265" s="2">
        <v>0</v>
      </c>
      <c r="G265" s="3">
        <f t="shared" si="8"/>
        <v>5863.2288000000008</v>
      </c>
      <c r="H265" s="3">
        <f t="shared" si="9"/>
        <v>0.40999999999939973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1929.98</v>
      </c>
      <c r="D266" s="2">
        <f>'PR-RAS'!E270</f>
        <v>10139.61</v>
      </c>
      <c r="E266" s="2">
        <v>0</v>
      </c>
      <c r="F266" s="2">
        <v>0</v>
      </c>
      <c r="G266" s="3">
        <f t="shared" si="8"/>
        <v>5885.4380000000001</v>
      </c>
      <c r="H266" s="3">
        <f t="shared" si="9"/>
        <v>0.40999999999939973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12122199.110000001</v>
      </c>
      <c r="D295" s="2">
        <f>'PR-RAS'!E299</f>
        <v>14313413.539999999</v>
      </c>
      <c r="E295" s="2">
        <v>0</v>
      </c>
      <c r="F295" s="2">
        <v>0</v>
      </c>
      <c r="G295" s="3">
        <f t="shared" si="8"/>
        <v>11980213.699859999</v>
      </c>
      <c r="H295" s="3">
        <f t="shared" si="9"/>
        <v>0.57000000216066837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4537949.4399999976</v>
      </c>
      <c r="D296" s="2">
        <f>'PR-RAS'!E300</f>
        <v>4973432.629999999</v>
      </c>
      <c r="E296" s="2">
        <v>0</v>
      </c>
      <c r="F296" s="2">
        <v>0</v>
      </c>
      <c r="G296" s="3">
        <f t="shared" si="8"/>
        <v>4273020.3364999983</v>
      </c>
      <c r="H296" s="3">
        <f t="shared" si="9"/>
        <v>0.80999999865889549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1689.81</v>
      </c>
      <c r="D298" s="2">
        <f>'PR-RAS'!E302</f>
        <v>1689.81</v>
      </c>
      <c r="E298" s="2">
        <v>0</v>
      </c>
      <c r="F298" s="2">
        <v>0</v>
      </c>
      <c r="G298" s="3">
        <f t="shared" si="8"/>
        <v>1505.6207099999999</v>
      </c>
      <c r="H298" s="3">
        <f t="shared" si="9"/>
        <v>0.38000000000010914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4480659.3899999997</v>
      </c>
      <c r="D355" s="2">
        <f>'PR-RAS'!E360</f>
        <v>6043926.7200000007</v>
      </c>
      <c r="E355" s="2">
        <v>0</v>
      </c>
      <c r="F355" s="2">
        <v>0</v>
      </c>
      <c r="G355" s="3">
        <f t="shared" si="10"/>
        <v>5865253.5418199999</v>
      </c>
      <c r="H355" s="3">
        <f t="shared" si="11"/>
        <v>0.66999999899417162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25000</v>
      </c>
      <c r="E356" s="2">
        <v>0</v>
      </c>
      <c r="F356" s="2">
        <v>0</v>
      </c>
      <c r="G356" s="3">
        <f t="shared" si="10"/>
        <v>17750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25000</v>
      </c>
      <c r="E361" s="2">
        <v>0</v>
      </c>
      <c r="F361" s="2">
        <v>0</v>
      </c>
      <c r="G361" s="3">
        <f t="shared" si="10"/>
        <v>18000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25000</v>
      </c>
      <c r="E364" s="2">
        <v>0</v>
      </c>
      <c r="F364" s="2">
        <v>0</v>
      </c>
      <c r="G364" s="3">
        <f t="shared" si="10"/>
        <v>18150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92331.43</v>
      </c>
      <c r="D368" s="2">
        <f>'PR-RAS'!E373</f>
        <v>239949.78</v>
      </c>
      <c r="E368" s="2">
        <v>0</v>
      </c>
      <c r="F368" s="2">
        <v>0</v>
      </c>
      <c r="G368" s="3">
        <f t="shared" si="10"/>
        <v>210008.77333</v>
      </c>
      <c r="H368" s="3">
        <f t="shared" si="11"/>
        <v>0.64999999999417923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92331.43</v>
      </c>
      <c r="D374" s="2">
        <f>'PR-RAS'!E379</f>
        <v>239949.78</v>
      </c>
      <c r="E374" s="2">
        <v>0</v>
      </c>
      <c r="F374" s="2">
        <v>0</v>
      </c>
      <c r="G374" s="3">
        <f t="shared" si="10"/>
        <v>213442.15927</v>
      </c>
      <c r="H374" s="3">
        <f t="shared" si="11"/>
        <v>0.64999999999417923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58022.07</v>
      </c>
      <c r="D375" s="2">
        <f>'PR-RAS'!E380</f>
        <v>236522.47</v>
      </c>
      <c r="E375" s="2">
        <v>0</v>
      </c>
      <c r="F375" s="2">
        <v>0</v>
      </c>
      <c r="G375" s="3">
        <f t="shared" si="10"/>
        <v>198619.06174</v>
      </c>
      <c r="H375" s="3">
        <f t="shared" si="11"/>
        <v>0.54000000000087311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1355.49</v>
      </c>
      <c r="D376" s="2">
        <f>'PR-RAS'!E381</f>
        <v>2395.5</v>
      </c>
      <c r="E376" s="2">
        <v>0</v>
      </c>
      <c r="F376" s="2">
        <v>0</v>
      </c>
      <c r="G376" s="3">
        <f t="shared" si="10"/>
        <v>2304.9337500000001</v>
      </c>
      <c r="H376" s="3">
        <f t="shared" si="11"/>
        <v>0.99000000000000909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32953.870000000003</v>
      </c>
      <c r="D377" s="2">
        <f>'PR-RAS'!E382</f>
        <v>1031.81</v>
      </c>
      <c r="E377" s="2">
        <v>0</v>
      </c>
      <c r="F377" s="2">
        <v>0</v>
      </c>
      <c r="G377" s="3">
        <f t="shared" si="10"/>
        <v>13166.576240000002</v>
      </c>
      <c r="H377" s="3">
        <f t="shared" si="11"/>
        <v>0.31999999999743522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4388327.96</v>
      </c>
      <c r="D407" s="2">
        <f>'PR-RAS'!E412</f>
        <v>5778976.9400000004</v>
      </c>
      <c r="E407" s="2">
        <v>0</v>
      </c>
      <c r="F407" s="2">
        <v>0</v>
      </c>
      <c r="G407" s="3">
        <f t="shared" si="12"/>
        <v>6474190.4270400004</v>
      </c>
      <c r="H407" s="3">
        <f t="shared" si="13"/>
        <v>9.999999962747097E-2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4388327.96</v>
      </c>
      <c r="D408" s="2">
        <f>'PR-RAS'!E413</f>
        <v>5778976.9400000004</v>
      </c>
      <c r="E408" s="2">
        <v>0</v>
      </c>
      <c r="F408" s="2">
        <v>0</v>
      </c>
      <c r="G408" s="3">
        <f t="shared" si="12"/>
        <v>6490136.7088799998</v>
      </c>
      <c r="H408" s="3">
        <f t="shared" si="13"/>
        <v>9.999999962747097E-2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4480659.3899999997</v>
      </c>
      <c r="D413" s="2">
        <f>'PR-RAS'!E418</f>
        <v>6043926.7200000007</v>
      </c>
      <c r="E413" s="2">
        <v>0</v>
      </c>
      <c r="F413" s="2">
        <v>0</v>
      </c>
      <c r="G413" s="3">
        <f t="shared" si="12"/>
        <v>6826227.28596</v>
      </c>
      <c r="H413" s="3">
        <f t="shared" si="13"/>
        <v>0.66999999899417162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127259.65</v>
      </c>
      <c r="D415" s="2">
        <f>'PR-RAS'!E420</f>
        <v>69969.600000000006</v>
      </c>
      <c r="E415" s="2">
        <v>0</v>
      </c>
      <c r="F415" s="2">
        <v>0</v>
      </c>
      <c r="G415" s="3">
        <f t="shared" si="12"/>
        <v>110620.32389999999</v>
      </c>
      <c r="H415" s="3">
        <f t="shared" si="13"/>
        <v>0.75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16660148.549999999</v>
      </c>
      <c r="D417" s="2">
        <f>'PR-RAS'!E422</f>
        <v>19286846.169999998</v>
      </c>
      <c r="E417" s="2">
        <v>0</v>
      </c>
      <c r="F417" s="2">
        <v>0</v>
      </c>
      <c r="G417" s="3">
        <f t="shared" si="12"/>
        <v>22977277.810239997</v>
      </c>
      <c r="H417" s="3">
        <f t="shared" si="13"/>
        <v>0.61999999918043613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16602858.5</v>
      </c>
      <c r="D418" s="2">
        <f>'PR-RAS'!E423</f>
        <v>20357340.259999998</v>
      </c>
      <c r="E418" s="2">
        <v>0</v>
      </c>
      <c r="F418" s="2">
        <v>0</v>
      </c>
      <c r="G418" s="3">
        <f t="shared" si="12"/>
        <v>23901413.771339998</v>
      </c>
      <c r="H418" s="3">
        <f t="shared" si="13"/>
        <v>0.75999999791383743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57290.049999998882</v>
      </c>
      <c r="D419" s="2">
        <f>'PR-RAS'!E424</f>
        <v>0</v>
      </c>
      <c r="E419" s="2">
        <v>0</v>
      </c>
      <c r="F419" s="2">
        <v>0</v>
      </c>
      <c r="G419" s="3">
        <f t="shared" si="12"/>
        <v>23947.240899999531</v>
      </c>
      <c r="H419" s="3">
        <f t="shared" si="13"/>
        <v>4.999999888241291E-2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1070494.0899999999</v>
      </c>
      <c r="E420" s="2">
        <v>0</v>
      </c>
      <c r="F420" s="2">
        <v>0</v>
      </c>
      <c r="G420" s="3">
        <f t="shared" si="12"/>
        <v>897074.04741999984</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125569.84</v>
      </c>
      <c r="D422" s="2">
        <f>'PR-RAS'!E427</f>
        <v>68279.790000000008</v>
      </c>
      <c r="E422" s="2">
        <v>0</v>
      </c>
      <c r="F422" s="2">
        <v>0</v>
      </c>
      <c r="G422" s="3">
        <f t="shared" si="12"/>
        <v>110356.48582</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70575.12</v>
      </c>
      <c r="D529" s="2">
        <f>'PR-RAS'!E535</f>
        <v>74923.039999999979</v>
      </c>
      <c r="E529" s="2">
        <v>0</v>
      </c>
      <c r="F529" s="2">
        <v>0</v>
      </c>
      <c r="G529" s="3">
        <f t="shared" si="16"/>
        <v>116382.39359999998</v>
      </c>
      <c r="H529" s="3">
        <f t="shared" si="17"/>
        <v>0.15999999997438863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70575.12</v>
      </c>
      <c r="D591" s="2">
        <f>'PR-RAS'!E597</f>
        <v>74923.039999999979</v>
      </c>
      <c r="E591" s="2">
        <v>0</v>
      </c>
      <c r="F591" s="2">
        <v>0</v>
      </c>
      <c r="G591" s="3">
        <f t="shared" si="18"/>
        <v>130048.50799999997</v>
      </c>
      <c r="H591" s="3">
        <f t="shared" si="19"/>
        <v>0.15999999997438863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70575.12</v>
      </c>
      <c r="D603" s="2">
        <f>'PR-RAS'!E609</f>
        <v>74923.039999999979</v>
      </c>
      <c r="E603" s="2">
        <v>0</v>
      </c>
      <c r="F603" s="2">
        <v>0</v>
      </c>
      <c r="G603" s="3">
        <f t="shared" si="18"/>
        <v>132693.56239999997</v>
      </c>
      <c r="H603" s="3">
        <f t="shared" si="19"/>
        <v>0.15999999997438863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70575.12</v>
      </c>
      <c r="D604" s="2">
        <f>'PR-RAS'!E610</f>
        <v>74923.039999999979</v>
      </c>
      <c r="E604" s="2">
        <v>0</v>
      </c>
      <c r="F604" s="2">
        <v>0</v>
      </c>
      <c r="G604" s="3">
        <f t="shared" si="18"/>
        <v>132913.98359999998</v>
      </c>
      <c r="H604" s="3">
        <f t="shared" si="19"/>
        <v>0.15999999997438863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70575.12</v>
      </c>
      <c r="D634" s="2">
        <f>'PR-RAS'!E640</f>
        <v>74923.039999999979</v>
      </c>
      <c r="E634" s="2">
        <v>0</v>
      </c>
      <c r="F634" s="2">
        <v>0</v>
      </c>
      <c r="G634" s="3">
        <f t="shared" si="18"/>
        <v>139526.61959999998</v>
      </c>
      <c r="H634" s="3">
        <f t="shared" si="19"/>
        <v>0.15999999997438863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145497.9</v>
      </c>
      <c r="D635" s="2">
        <f>'PR-RAS'!E641</f>
        <v>74922.78</v>
      </c>
      <c r="E635" s="2">
        <v>0</v>
      </c>
      <c r="F635" s="2">
        <v>0</v>
      </c>
      <c r="G635" s="3">
        <f t="shared" si="18"/>
        <v>187247.75363999998</v>
      </c>
      <c r="H635" s="3">
        <f t="shared" si="19"/>
        <v>0.32000000000698492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16660148.549999999</v>
      </c>
      <c r="D637" s="2">
        <f>'PR-RAS'!E643</f>
        <v>19286846.169999998</v>
      </c>
      <c r="E637" s="2">
        <v>0</v>
      </c>
      <c r="F637" s="2">
        <v>0</v>
      </c>
      <c r="G637" s="3">
        <f t="shared" si="18"/>
        <v>35128722.806039996</v>
      </c>
      <c r="H637" s="3">
        <f t="shared" si="19"/>
        <v>0.61999999918043613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16673433.619999999</v>
      </c>
      <c r="D638" s="2">
        <f>'PR-RAS'!E644</f>
        <v>20432263.299999997</v>
      </c>
      <c r="E638" s="2">
        <v>0</v>
      </c>
      <c r="F638" s="2">
        <v>0</v>
      </c>
      <c r="G638" s="3">
        <f t="shared" si="18"/>
        <v>36651680.660139993</v>
      </c>
      <c r="H638" s="3">
        <f t="shared" si="19"/>
        <v>0.67999999783933163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13285.070000000298</v>
      </c>
      <c r="D640" s="2">
        <f>'PR-RAS'!E646</f>
        <v>1145417.129999999</v>
      </c>
      <c r="E640" s="2">
        <v>0</v>
      </c>
      <c r="F640" s="2">
        <v>0</v>
      </c>
      <c r="G640" s="3">
        <f t="shared" si="18"/>
        <v>1472332.2518699989</v>
      </c>
      <c r="H640" s="3">
        <f t="shared" si="19"/>
        <v>0.19999999925494194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19928.059999999998</v>
      </c>
      <c r="D641" s="2">
        <f>'PR-RAS'!E647</f>
        <v>6642.9899999999907</v>
      </c>
      <c r="E641" s="2">
        <v>0</v>
      </c>
      <c r="F641" s="2">
        <v>0</v>
      </c>
      <c r="G641" s="3">
        <f t="shared" si="18"/>
        <v>21256.985599999985</v>
      </c>
      <c r="H641" s="3">
        <f t="shared" si="19"/>
        <v>7.0000000006984919E-2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6642.9899999996996</v>
      </c>
      <c r="D643" s="2">
        <f>'PR-RAS'!E649</f>
        <v>0</v>
      </c>
      <c r="E643" s="2">
        <v>0</v>
      </c>
      <c r="F643" s="2">
        <v>0</v>
      </c>
      <c r="G643" s="3">
        <f t="shared" si="20"/>
        <v>4264.7995799998071</v>
      </c>
      <c r="H643" s="3">
        <f t="shared" si="21"/>
        <v>1.000000030035153E-2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1138774.139999999</v>
      </c>
      <c r="E644" s="2">
        <v>0</v>
      </c>
      <c r="F644" s="2">
        <v>0</v>
      </c>
      <c r="G644" s="3">
        <f t="shared" si="20"/>
        <v>1464463.5440399987</v>
      </c>
      <c r="H644" s="3">
        <f t="shared" si="21"/>
        <v>0.13999999896623194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951045.62</v>
      </c>
      <c r="D645" s="2">
        <f>'PR-RAS'!E651</f>
        <v>7758.75</v>
      </c>
      <c r="E645" s="2">
        <v>0</v>
      </c>
      <c r="F645" s="2">
        <v>0</v>
      </c>
      <c r="G645" s="3">
        <f t="shared" si="20"/>
        <v>622466.64928000001</v>
      </c>
      <c r="H645" s="3">
        <f t="shared" si="21"/>
        <v>0.63000000000465661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2171.66</v>
      </c>
      <c r="D646" s="2">
        <f>'PR-RAS'!E653</f>
        <v>1396.98</v>
      </c>
      <c r="E646" s="2">
        <v>0</v>
      </c>
      <c r="F646" s="2">
        <v>0</v>
      </c>
      <c r="G646" s="3">
        <f t="shared" si="20"/>
        <v>3202.8249000000001</v>
      </c>
      <c r="H646" s="3">
        <f t="shared" si="21"/>
        <v>0.36000000000012733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9144718.7699999996</v>
      </c>
      <c r="D647" s="2">
        <f>'PR-RAS'!E654</f>
        <v>33358123.82</v>
      </c>
      <c r="E647" s="2">
        <v>0</v>
      </c>
      <c r="F647" s="2">
        <v>0</v>
      </c>
      <c r="G647" s="3">
        <f t="shared" si="20"/>
        <v>49006184.300860003</v>
      </c>
      <c r="H647" s="3">
        <f t="shared" si="21"/>
        <v>0.41000000014901161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9145493.4499999993</v>
      </c>
      <c r="D648" s="2">
        <f>'PR-RAS'!E655</f>
        <v>33357033.48</v>
      </c>
      <c r="E648" s="2">
        <v>0</v>
      </c>
      <c r="F648" s="2">
        <v>0</v>
      </c>
      <c r="G648" s="3">
        <f t="shared" si="20"/>
        <v>49081135.585270002</v>
      </c>
      <c r="H648" s="3">
        <f t="shared" si="21"/>
        <v>0.92999999970197678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1396.980000000447</v>
      </c>
      <c r="D649" s="2">
        <f>'PR-RAS'!E656</f>
        <v>2487.320000000298</v>
      </c>
      <c r="E649" s="2">
        <v>0</v>
      </c>
      <c r="F649" s="2">
        <v>0</v>
      </c>
      <c r="G649" s="3">
        <f t="shared" si="20"/>
        <v>4128.8097600006759</v>
      </c>
      <c r="H649" s="3">
        <f t="shared" si="21"/>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278</v>
      </c>
      <c r="D650" s="2">
        <f>'PR-RAS'!E657</f>
        <v>270</v>
      </c>
      <c r="E650" s="2">
        <v>0</v>
      </c>
      <c r="F650" s="2">
        <v>0</v>
      </c>
      <c r="G650" s="3">
        <f t="shared" si="20"/>
        <v>530.88200000000006</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262</v>
      </c>
      <c r="D652" s="2">
        <f>'PR-RAS'!E659</f>
        <v>216</v>
      </c>
      <c r="E652" s="2">
        <v>0</v>
      </c>
      <c r="F652" s="2">
        <v>0</v>
      </c>
      <c r="G652" s="3">
        <f t="shared" si="20"/>
        <v>451.79400000000004</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9294.24</v>
      </c>
      <c r="D725" s="2">
        <f>'PR-RAS'!E732</f>
        <v>26063.23</v>
      </c>
      <c r="E725" s="2">
        <v>0</v>
      </c>
      <c r="F725" s="2">
        <v>0</v>
      </c>
      <c r="G725" s="3">
        <f t="shared" si="22"/>
        <v>44468.586799999997</v>
      </c>
      <c r="H725" s="3">
        <f t="shared" si="23"/>
        <v>0.46999999999934516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7504.48</v>
      </c>
      <c r="E726" s="2">
        <v>0</v>
      </c>
      <c r="F726" s="2">
        <v>0</v>
      </c>
      <c r="G726" s="3">
        <f t="shared" si="22"/>
        <v>20482.815999999999</v>
      </c>
      <c r="H726" s="3">
        <f t="shared" si="23"/>
        <v>0.68000000000029104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179776.81</v>
      </c>
      <c r="D727" s="2">
        <f>'PR-RAS'!E734</f>
        <v>190228.35</v>
      </c>
      <c r="E727" s="2">
        <v>0</v>
      </c>
      <c r="F727" s="2">
        <v>0</v>
      </c>
      <c r="G727" s="3">
        <f t="shared" si="22"/>
        <v>406729.52825999999</v>
      </c>
      <c r="H727" s="3">
        <f t="shared" si="23"/>
        <v>0.54000000000814907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16778.03</v>
      </c>
      <c r="D729" s="2">
        <f>'PR-RAS'!E736</f>
        <v>18031.09</v>
      </c>
      <c r="E729" s="2">
        <v>0</v>
      </c>
      <c r="F729" s="2">
        <v>0</v>
      </c>
      <c r="G729" s="3">
        <f t="shared" si="22"/>
        <v>38467.672879999998</v>
      </c>
      <c r="H729" s="3">
        <f t="shared" si="23"/>
        <v>0.11999999999898137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2771.49</v>
      </c>
      <c r="D730" s="2">
        <f>'PR-RAS'!E737</f>
        <v>0</v>
      </c>
      <c r="E730" s="2">
        <v>0</v>
      </c>
      <c r="F730" s="2">
        <v>0</v>
      </c>
      <c r="G730" s="3">
        <f t="shared" si="22"/>
        <v>2020.4162099999999</v>
      </c>
      <c r="H730" s="3">
        <f t="shared" si="23"/>
        <v>0.48999999999978172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2475.46</v>
      </c>
      <c r="D731" s="2">
        <f>'PR-RAS'!E738</f>
        <v>13463.16</v>
      </c>
      <c r="E731" s="2">
        <v>0</v>
      </c>
      <c r="F731" s="2">
        <v>0</v>
      </c>
      <c r="G731" s="3">
        <f t="shared" si="22"/>
        <v>21463.2994</v>
      </c>
      <c r="H731" s="3">
        <f t="shared" si="23"/>
        <v>0.61999999999989086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2124.2800000000002</v>
      </c>
      <c r="D732" s="2">
        <f>'PR-RAS'!E739</f>
        <v>2117.5</v>
      </c>
      <c r="E732" s="2">
        <v>0</v>
      </c>
      <c r="F732" s="2">
        <v>0</v>
      </c>
      <c r="G732" s="3">
        <f t="shared" si="22"/>
        <v>4648.6336800000008</v>
      </c>
      <c r="H732" s="3">
        <f t="shared" si="23"/>
        <v>0.78000000000020009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847.28</v>
      </c>
      <c r="D735" s="2">
        <f>'PR-RAS'!E742</f>
        <v>1060.42</v>
      </c>
      <c r="E735" s="2">
        <v>0</v>
      </c>
      <c r="F735" s="2">
        <v>0</v>
      </c>
      <c r="G735" s="3">
        <f t="shared" si="22"/>
        <v>2178.6000799999997</v>
      </c>
      <c r="H735" s="3">
        <f t="shared" si="23"/>
        <v>0.70000000000004547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2291</v>
      </c>
      <c r="E736" s="2">
        <v>0</v>
      </c>
      <c r="F736" s="2">
        <v>0</v>
      </c>
      <c r="G736" s="3">
        <f t="shared" si="22"/>
        <v>3367.77</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13207.38</v>
      </c>
      <c r="E737" s="2">
        <v>0</v>
      </c>
      <c r="F737" s="2">
        <v>0</v>
      </c>
      <c r="G737" s="3">
        <f t="shared" si="22"/>
        <v>19441.263359999997</v>
      </c>
      <c r="H737" s="3">
        <f t="shared" si="23"/>
        <v>0.37999999999919964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6403.4</v>
      </c>
      <c r="D755" s="2">
        <f>'PR-RAS'!E762</f>
        <v>2033.75</v>
      </c>
      <c r="E755" s="2">
        <v>0</v>
      </c>
      <c r="F755" s="2">
        <v>0</v>
      </c>
      <c r="G755" s="3">
        <f t="shared" si="22"/>
        <v>7895.0585999999994</v>
      </c>
      <c r="H755" s="3">
        <f t="shared" si="23"/>
        <v>0.6499999999996362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1929.98</v>
      </c>
      <c r="D839" s="2">
        <f>'PR-RAS'!E846</f>
        <v>10139.61</v>
      </c>
      <c r="E839" s="2">
        <v>0</v>
      </c>
      <c r="F839" s="2">
        <v>0</v>
      </c>
      <c r="G839" s="3">
        <f t="shared" si="26"/>
        <v>18611.309600000001</v>
      </c>
      <c r="H839" s="3">
        <f t="shared" si="27"/>
        <v>0.40999999999939973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70575.12</v>
      </c>
      <c r="D975" s="2">
        <f>'PR-RAS'!E982</f>
        <v>74923.039999999979</v>
      </c>
      <c r="E975" s="2">
        <v>0</v>
      </c>
      <c r="F975" s="2">
        <v>0</v>
      </c>
      <c r="G975" s="3">
        <f t="shared" si="30"/>
        <v>214690.24879999994</v>
      </c>
      <c r="H975" s="3">
        <f t="shared" si="31"/>
        <v>0.15999999997438863</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14706898.290000003</v>
      </c>
      <c r="D1011" s="7">
        <f>BILANCA!E6</f>
        <v>19872883.100000001</v>
      </c>
      <c r="E1011" s="7">
        <v>0</v>
      </c>
      <c r="F1011" s="7">
        <v>0</v>
      </c>
      <c r="G1011" s="8">
        <f t="shared" ref="G1011:G1074" si="32">B1011/1000*C1011+B1011/500*D1011</f>
        <v>54452.66449000001</v>
      </c>
      <c r="H1011" s="8">
        <f t="shared" si="31"/>
        <v>0.39000000432133675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13681387.830000002</v>
      </c>
      <c r="D1012" s="2">
        <f>BILANCA!E7</f>
        <v>19445519.580000002</v>
      </c>
      <c r="E1012" s="2">
        <v>0</v>
      </c>
      <c r="F1012" s="2">
        <v>0</v>
      </c>
      <c r="G1012" s="3">
        <f t="shared" si="32"/>
        <v>105144.85398000001</v>
      </c>
      <c r="H1012" s="3">
        <f t="shared" si="31"/>
        <v>0.58999999612569809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49670.619999999995</v>
      </c>
      <c r="D1013" s="2">
        <f>BILANCA!E8</f>
        <v>65411.270000000004</v>
      </c>
      <c r="E1013" s="2">
        <v>0</v>
      </c>
      <c r="F1013" s="2">
        <v>0</v>
      </c>
      <c r="G1013" s="3">
        <f t="shared" si="32"/>
        <v>541.47947999999997</v>
      </c>
      <c r="H1013" s="3">
        <f t="shared" si="31"/>
        <v>0.65000000000873115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149443.19</v>
      </c>
      <c r="D1015" s="2">
        <f>BILANCA!E10</f>
        <v>174443.19</v>
      </c>
      <c r="E1015" s="2">
        <v>0</v>
      </c>
      <c r="F1015" s="2">
        <v>0</v>
      </c>
      <c r="G1015" s="3">
        <f t="shared" si="32"/>
        <v>2491.6478500000003</v>
      </c>
      <c r="H1015" s="3">
        <f t="shared" si="31"/>
        <v>0.38000000000465661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99772.57</v>
      </c>
      <c r="D1016" s="2">
        <f>BILANCA!E11</f>
        <v>109031.92</v>
      </c>
      <c r="E1016" s="2">
        <v>0</v>
      </c>
      <c r="F1016" s="2">
        <v>0</v>
      </c>
      <c r="G1016" s="3">
        <f t="shared" si="32"/>
        <v>1907.01846</v>
      </c>
      <c r="H1016" s="3">
        <f t="shared" si="31"/>
        <v>0.50999999999476131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7284157.7100000009</v>
      </c>
      <c r="D1017" s="2">
        <f>BILANCA!E12</f>
        <v>14435304.250000002</v>
      </c>
      <c r="E1017" s="2">
        <v>0</v>
      </c>
      <c r="F1017" s="2">
        <v>0</v>
      </c>
      <c r="G1017" s="3">
        <f t="shared" si="32"/>
        <v>253083.36347000004</v>
      </c>
      <c r="H1017" s="3">
        <f t="shared" si="31"/>
        <v>0.54000000096857548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6875281.1500000004</v>
      </c>
      <c r="D1018" s="2">
        <f>BILANCA!E13</f>
        <v>13955336.550000001</v>
      </c>
      <c r="E1018" s="2">
        <v>0</v>
      </c>
      <c r="F1018" s="2">
        <v>0</v>
      </c>
      <c r="G1018" s="3">
        <f t="shared" si="32"/>
        <v>278287.63400000002</v>
      </c>
      <c r="H1018" s="3">
        <f t="shared" si="31"/>
        <v>0.59999999962747097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8134158.21</v>
      </c>
      <c r="D1020" s="2">
        <f>BILANCA!E15</f>
        <v>15315890.59</v>
      </c>
      <c r="E1020" s="2">
        <v>0</v>
      </c>
      <c r="F1020" s="2">
        <v>0</v>
      </c>
      <c r="G1020" s="3">
        <f t="shared" si="32"/>
        <v>387659.39390000002</v>
      </c>
      <c r="H1020" s="3">
        <f t="shared" si="31"/>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1258877.06</v>
      </c>
      <c r="D1023" s="2">
        <f>BILANCA!E18</f>
        <v>1360554.04</v>
      </c>
      <c r="E1023" s="2">
        <v>0</v>
      </c>
      <c r="F1023" s="2">
        <v>0</v>
      </c>
      <c r="G1023" s="3">
        <f t="shared" si="32"/>
        <v>51739.806819999998</v>
      </c>
      <c r="H1023" s="3">
        <f t="shared" si="31"/>
        <v>0.10000000009313226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238527.70999999996</v>
      </c>
      <c r="D1024" s="2">
        <f>BILANCA!E19</f>
        <v>369421.82000000007</v>
      </c>
      <c r="E1024" s="2">
        <v>0</v>
      </c>
      <c r="F1024" s="2">
        <v>0</v>
      </c>
      <c r="G1024" s="3">
        <f t="shared" si="32"/>
        <v>13683.198900000003</v>
      </c>
      <c r="H1024" s="3">
        <f t="shared" si="31"/>
        <v>0.46999999997206032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1106903.32</v>
      </c>
      <c r="D1025" s="2">
        <f>BILANCA!E20</f>
        <v>1305194.48</v>
      </c>
      <c r="E1025" s="2">
        <v>0</v>
      </c>
      <c r="F1025" s="2">
        <v>0</v>
      </c>
      <c r="G1025" s="3">
        <f t="shared" si="32"/>
        <v>55759.3842</v>
      </c>
      <c r="H1025" s="3">
        <f t="shared" si="31"/>
        <v>0.80000000004656613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49167.53</v>
      </c>
      <c r="D1026" s="2">
        <f>BILANCA!E21</f>
        <v>47220.99</v>
      </c>
      <c r="E1026" s="2">
        <v>0</v>
      </c>
      <c r="F1026" s="2">
        <v>0</v>
      </c>
      <c r="G1026" s="3">
        <f t="shared" si="32"/>
        <v>2297.75216</v>
      </c>
      <c r="H1026" s="3">
        <f t="shared" ref="H1026:H1089" si="33">ABS(C1026-ROUND(C1026,0))+ABS(D1026-ROUND(D1026,0))</f>
        <v>0.48000000000320142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157181.96</v>
      </c>
      <c r="D1027" s="2">
        <f>BILANCA!E22</f>
        <v>158213.76999999999</v>
      </c>
      <c r="E1027" s="2">
        <v>0</v>
      </c>
      <c r="F1027" s="2">
        <v>0</v>
      </c>
      <c r="G1027" s="3">
        <f t="shared" si="32"/>
        <v>8051.3615</v>
      </c>
      <c r="H1027" s="3">
        <f t="shared" si="33"/>
        <v>0.27000000001862645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1074725.1000000001</v>
      </c>
      <c r="D1033" s="2">
        <f>BILANCA!E28</f>
        <v>1141207.42</v>
      </c>
      <c r="E1033" s="2">
        <v>0</v>
      </c>
      <c r="F1033" s="2">
        <v>0</v>
      </c>
      <c r="G1033" s="3">
        <f t="shared" si="32"/>
        <v>77214.21862</v>
      </c>
      <c r="H1033" s="3">
        <f t="shared" si="33"/>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164081.77999999997</v>
      </c>
      <c r="D1034" s="2">
        <f>BILANCA!E29</f>
        <v>104278.81</v>
      </c>
      <c r="E1034" s="2">
        <v>0</v>
      </c>
      <c r="F1034" s="2">
        <v>0</v>
      </c>
      <c r="G1034" s="3">
        <f t="shared" si="32"/>
        <v>8943.3456000000006</v>
      </c>
      <c r="H1034" s="3">
        <f t="shared" si="33"/>
        <v>0.41000000003259629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547415.56999999995</v>
      </c>
      <c r="D1035" s="2">
        <f>BILANCA!E30</f>
        <v>515923.38</v>
      </c>
      <c r="E1035" s="2">
        <v>0</v>
      </c>
      <c r="F1035" s="2">
        <v>0</v>
      </c>
      <c r="G1035" s="3">
        <f t="shared" si="32"/>
        <v>39481.558250000002</v>
      </c>
      <c r="H1035" s="3">
        <f t="shared" si="33"/>
        <v>0.81000000005587935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383333.79</v>
      </c>
      <c r="D1039" s="2">
        <f>BILANCA!E34</f>
        <v>411644.57</v>
      </c>
      <c r="E1039" s="2">
        <v>0</v>
      </c>
      <c r="F1039" s="2">
        <v>0</v>
      </c>
      <c r="G1039" s="3">
        <f t="shared" si="32"/>
        <v>34992.064969999999</v>
      </c>
      <c r="H1039" s="3">
        <f t="shared" si="33"/>
        <v>0.64000000001396984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6267.07</v>
      </c>
      <c r="D1040" s="2">
        <f>BILANCA!E35</f>
        <v>6267.07</v>
      </c>
      <c r="E1040" s="2">
        <v>0</v>
      </c>
      <c r="F1040" s="2">
        <v>0</v>
      </c>
      <c r="G1040" s="3">
        <f t="shared" si="32"/>
        <v>564.03629999999998</v>
      </c>
      <c r="H1040" s="3">
        <f t="shared" si="33"/>
        <v>0.13999999999941792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6267.07</v>
      </c>
      <c r="D1042" s="2">
        <f>BILANCA!E37</f>
        <v>6267.07</v>
      </c>
      <c r="E1042" s="2">
        <v>0</v>
      </c>
      <c r="F1042" s="2">
        <v>0</v>
      </c>
      <c r="G1042" s="3">
        <f t="shared" si="32"/>
        <v>601.63871999999992</v>
      </c>
      <c r="H1042" s="3">
        <f t="shared" si="33"/>
        <v>0.13999999999941792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156210.26999999999</v>
      </c>
      <c r="D1059" s="2">
        <f>BILANCA!E54</f>
        <v>156093</v>
      </c>
      <c r="E1059" s="2">
        <v>0</v>
      </c>
      <c r="F1059" s="2">
        <v>0</v>
      </c>
      <c r="G1059" s="3">
        <f t="shared" si="32"/>
        <v>22951.417229999999</v>
      </c>
      <c r="H1059" s="3">
        <f t="shared" si="33"/>
        <v>0.26999999998952262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156210.26999999999</v>
      </c>
      <c r="D1060" s="2">
        <f>BILANCA!E55</f>
        <v>156093</v>
      </c>
      <c r="E1060" s="2">
        <v>0</v>
      </c>
      <c r="F1060" s="2">
        <v>0</v>
      </c>
      <c r="G1060" s="3">
        <f t="shared" si="32"/>
        <v>23419.8135</v>
      </c>
      <c r="H1060" s="3">
        <f t="shared" si="33"/>
        <v>0.26999999998952262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6347559.5</v>
      </c>
      <c r="D1061" s="2">
        <f>BILANCA!E56</f>
        <v>4944804.0599999996</v>
      </c>
      <c r="E1061" s="2">
        <v>0</v>
      </c>
      <c r="F1061" s="2">
        <v>0</v>
      </c>
      <c r="G1061" s="3">
        <f t="shared" si="32"/>
        <v>828095.5486199999</v>
      </c>
      <c r="H1061" s="3">
        <f t="shared" si="33"/>
        <v>0.55999999959021807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6325684.5</v>
      </c>
      <c r="D1062" s="2">
        <f>BILANCA!E57</f>
        <v>4922929.0599999996</v>
      </c>
      <c r="E1062" s="2">
        <v>0</v>
      </c>
      <c r="F1062" s="2">
        <v>0</v>
      </c>
      <c r="G1062" s="3">
        <f t="shared" si="32"/>
        <v>840920.21623999998</v>
      </c>
      <c r="H1062" s="3">
        <f t="shared" si="33"/>
        <v>0.55999999959021807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21875</v>
      </c>
      <c r="D1063" s="2">
        <f>BILANCA!E58</f>
        <v>21875</v>
      </c>
      <c r="E1063" s="2">
        <v>0</v>
      </c>
      <c r="F1063" s="2">
        <v>0</v>
      </c>
      <c r="G1063" s="3">
        <f t="shared" si="32"/>
        <v>3478.125</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1025510.46</v>
      </c>
      <c r="D1074" s="2">
        <f>BILANCA!E69</f>
        <v>427363.52</v>
      </c>
      <c r="E1074" s="2">
        <v>0</v>
      </c>
      <c r="F1074" s="2">
        <v>0</v>
      </c>
      <c r="G1074" s="3">
        <f t="shared" si="32"/>
        <v>120335.20000000001</v>
      </c>
      <c r="H1074" s="3">
        <f t="shared" si="33"/>
        <v>0.93999999994412065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1396.98</v>
      </c>
      <c r="D1075" s="2">
        <f>BILANCA!E70</f>
        <v>2487.3200000000002</v>
      </c>
      <c r="E1075" s="2">
        <v>0</v>
      </c>
      <c r="F1075" s="2">
        <v>0</v>
      </c>
      <c r="G1075" s="3">
        <f t="shared" ref="G1075:G1138" si="34">B1075/1000*C1075+B1075/500*D1075</f>
        <v>414.15530000000001</v>
      </c>
      <c r="H1075" s="3">
        <f t="shared" si="33"/>
        <v>0.34000000000014552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1396.98</v>
      </c>
      <c r="D1085" s="2">
        <f>BILANCA!E80</f>
        <v>2487.3200000000002</v>
      </c>
      <c r="E1085" s="2">
        <v>0</v>
      </c>
      <c r="F1085" s="2">
        <v>0</v>
      </c>
      <c r="G1085" s="3">
        <f t="shared" si="34"/>
        <v>477.87150000000003</v>
      </c>
      <c r="H1085" s="3">
        <f t="shared" si="33"/>
        <v>0.34000000000014552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8246.24</v>
      </c>
      <c r="D1087" s="2">
        <f>BILANCA!E82</f>
        <v>43655.4</v>
      </c>
      <c r="E1087" s="2">
        <v>0</v>
      </c>
      <c r="F1087" s="2">
        <v>0</v>
      </c>
      <c r="G1087" s="3">
        <f t="shared" si="34"/>
        <v>7357.8920799999996</v>
      </c>
      <c r="H1087" s="3">
        <f t="shared" si="33"/>
        <v>0.64000000000123691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121.8</v>
      </c>
      <c r="D1089" s="2">
        <f>BILANCA!E84</f>
        <v>0</v>
      </c>
      <c r="E1089" s="2">
        <v>0</v>
      </c>
      <c r="F1089" s="2">
        <v>0</v>
      </c>
      <c r="G1089" s="3">
        <f t="shared" si="34"/>
        <v>9.6221999999999994</v>
      </c>
      <c r="H1089" s="3">
        <f t="shared" si="33"/>
        <v>0.20000000000000284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1780.22</v>
      </c>
      <c r="D1091" s="2">
        <f>BILANCA!E86</f>
        <v>0</v>
      </c>
      <c r="E1091" s="2">
        <v>0</v>
      </c>
      <c r="F1091" s="2">
        <v>0</v>
      </c>
      <c r="G1091" s="3">
        <f t="shared" si="34"/>
        <v>144.19782000000001</v>
      </c>
      <c r="H1091" s="3">
        <f t="shared" si="35"/>
        <v>0.22000000000002728</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9904.66</v>
      </c>
      <c r="D1092" s="2">
        <f>BILANCA!E87</f>
        <v>43655.4</v>
      </c>
      <c r="E1092" s="2">
        <v>0</v>
      </c>
      <c r="F1092" s="2">
        <v>0</v>
      </c>
      <c r="G1092" s="3">
        <f t="shared" si="34"/>
        <v>7971.6677200000013</v>
      </c>
      <c r="H1092" s="3">
        <f t="shared" si="35"/>
        <v>0.74000000000160071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64821.62</v>
      </c>
      <c r="D1152" s="2">
        <f>BILANCA!E147</f>
        <v>373462.05</v>
      </c>
      <c r="E1152" s="2">
        <v>0</v>
      </c>
      <c r="F1152" s="2">
        <v>0</v>
      </c>
      <c r="G1152" s="3">
        <f t="shared" si="36"/>
        <v>115267.89223999999</v>
      </c>
      <c r="H1152" s="3">
        <f t="shared" si="35"/>
        <v>0.42999999998573912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64821.62</v>
      </c>
      <c r="D1167" s="2">
        <f>BILANCA!E162</f>
        <v>373462.05</v>
      </c>
      <c r="E1167" s="2">
        <v>0</v>
      </c>
      <c r="F1167" s="2">
        <v>0</v>
      </c>
      <c r="G1167" s="3">
        <f t="shared" si="36"/>
        <v>127444.07804000001</v>
      </c>
      <c r="H1167" s="3">
        <f t="shared" si="37"/>
        <v>0.42999999998573912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951045.62</v>
      </c>
      <c r="D1176" s="2">
        <f>BILANCA!E171</f>
        <v>7758.75</v>
      </c>
      <c r="E1176" s="2">
        <v>0</v>
      </c>
      <c r="F1176" s="2">
        <v>0</v>
      </c>
      <c r="G1176" s="3">
        <f t="shared" si="36"/>
        <v>160449.47792</v>
      </c>
      <c r="H1176" s="3">
        <f t="shared" si="37"/>
        <v>0.63000000000465661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15750</v>
      </c>
      <c r="D1177" s="2">
        <f>BILANCA!E172</f>
        <v>7758.75</v>
      </c>
      <c r="E1177" s="2">
        <v>0</v>
      </c>
      <c r="F1177" s="2">
        <v>0</v>
      </c>
      <c r="G1177" s="3">
        <f t="shared" si="36"/>
        <v>5221.6725000000006</v>
      </c>
      <c r="H1177" s="3">
        <f t="shared" si="37"/>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935295.62</v>
      </c>
      <c r="D1179" s="2">
        <f>BILANCA!E174</f>
        <v>0</v>
      </c>
      <c r="E1179" s="2">
        <v>0</v>
      </c>
      <c r="F1179" s="2">
        <v>0</v>
      </c>
      <c r="G1179" s="3">
        <f t="shared" si="36"/>
        <v>158064.95978</v>
      </c>
      <c r="H1179" s="3">
        <f t="shared" si="37"/>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14706898.290000001</v>
      </c>
      <c r="D1180" s="2">
        <f>BILANCA!E176</f>
        <v>19872883.099999998</v>
      </c>
      <c r="E1180" s="2">
        <v>0</v>
      </c>
      <c r="F1180" s="2">
        <v>0</v>
      </c>
      <c r="G1180" s="3">
        <f t="shared" si="36"/>
        <v>9256952.9633000009</v>
      </c>
      <c r="H1180" s="3">
        <f t="shared" si="37"/>
        <v>0.3899999987334013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1093790.51</v>
      </c>
      <c r="D1181" s="2">
        <f>BILANCA!E177</f>
        <v>1566137.6600000001</v>
      </c>
      <c r="E1181" s="2">
        <v>0</v>
      </c>
      <c r="F1181" s="2">
        <v>0</v>
      </c>
      <c r="G1181" s="3">
        <f t="shared" si="36"/>
        <v>722657.25693000003</v>
      </c>
      <c r="H1181" s="3">
        <f t="shared" si="37"/>
        <v>0.82999999984167516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1015179.97</v>
      </c>
      <c r="D1182" s="2">
        <f>BILANCA!E178</f>
        <v>1040618.27</v>
      </c>
      <c r="E1182" s="2">
        <v>0</v>
      </c>
      <c r="F1182" s="2">
        <v>0</v>
      </c>
      <c r="G1182" s="3">
        <f t="shared" si="36"/>
        <v>532583.63971999998</v>
      </c>
      <c r="H1182" s="3">
        <f t="shared" si="37"/>
        <v>0.30000000004656613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922954.65</v>
      </c>
      <c r="D1183" s="2">
        <f>BILANCA!E179</f>
        <v>969603.96</v>
      </c>
      <c r="E1183" s="2">
        <v>0</v>
      </c>
      <c r="F1183" s="2">
        <v>0</v>
      </c>
      <c r="G1183" s="3">
        <f t="shared" si="36"/>
        <v>495154.12460999994</v>
      </c>
      <c r="H1183" s="3">
        <f t="shared" si="37"/>
        <v>0.39000000001396984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86851.39</v>
      </c>
      <c r="D1184" s="2">
        <f>BILANCA!E180</f>
        <v>71014.31</v>
      </c>
      <c r="E1184" s="2">
        <v>0</v>
      </c>
      <c r="F1184" s="2">
        <v>0</v>
      </c>
      <c r="G1184" s="3">
        <f t="shared" si="36"/>
        <v>39825.121740000002</v>
      </c>
      <c r="H1184" s="3">
        <f t="shared" si="37"/>
        <v>0.69999999999708962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371.47</v>
      </c>
      <c r="D1185" s="2">
        <f>BILANCA!E181</f>
        <v>0</v>
      </c>
      <c r="E1185" s="2">
        <v>0</v>
      </c>
      <c r="F1185" s="2">
        <v>0</v>
      </c>
      <c r="G1185" s="3">
        <f t="shared" si="36"/>
        <v>65.007249999999999</v>
      </c>
      <c r="H1185" s="3">
        <f t="shared" si="37"/>
        <v>0.47000000000002728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371.47</v>
      </c>
      <c r="D1187" s="2">
        <f>BILANCA!E183</f>
        <v>0</v>
      </c>
      <c r="E1187" s="2">
        <v>0</v>
      </c>
      <c r="F1187" s="2">
        <v>0</v>
      </c>
      <c r="G1187" s="3">
        <f t="shared" si="36"/>
        <v>65.750190000000003</v>
      </c>
      <c r="H1187" s="3">
        <f t="shared" si="37"/>
        <v>0.47000000000002728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5002.46</v>
      </c>
      <c r="D1200" s="2">
        <f>BILANCA!E196</f>
        <v>0</v>
      </c>
      <c r="E1200" s="2">
        <v>0</v>
      </c>
      <c r="F1200" s="2">
        <v>0</v>
      </c>
      <c r="G1200" s="3">
        <f t="shared" si="36"/>
        <v>950.4674</v>
      </c>
      <c r="H1200" s="3">
        <f t="shared" si="37"/>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3687.5</v>
      </c>
      <c r="D1201" s="2">
        <f>BILANCA!E197</f>
        <v>175047.8</v>
      </c>
      <c r="E1201" s="2">
        <v>0</v>
      </c>
      <c r="F1201" s="2">
        <v>0</v>
      </c>
      <c r="G1201" s="3">
        <f t="shared" si="36"/>
        <v>67572.57209999999</v>
      </c>
      <c r="H1201" s="3">
        <f t="shared" si="37"/>
        <v>0.70000000001164153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3687.5</v>
      </c>
      <c r="D1203" s="2">
        <f>BILANCA!E199</f>
        <v>0</v>
      </c>
      <c r="E1203" s="2">
        <v>0</v>
      </c>
      <c r="F1203" s="2">
        <v>0</v>
      </c>
      <c r="G1203" s="3">
        <f t="shared" ref="G1203:G1266" si="38">B1203/1000*C1203+B1203/500*D1203</f>
        <v>711.6875</v>
      </c>
      <c r="H1203" s="3">
        <f t="shared" si="37"/>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175047.8</v>
      </c>
      <c r="E1206" s="2">
        <v>0</v>
      </c>
      <c r="F1206" s="2">
        <v>0</v>
      </c>
      <c r="G1206" s="3">
        <f t="shared" si="38"/>
        <v>68618.737599999993</v>
      </c>
      <c r="H1206" s="3">
        <f t="shared" si="37"/>
        <v>0.20000000001164153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74923.039999999979</v>
      </c>
      <c r="D1223" s="2">
        <f>BILANCA!E219</f>
        <v>0</v>
      </c>
      <c r="E1223" s="2">
        <v>0</v>
      </c>
      <c r="F1223" s="2">
        <v>0</v>
      </c>
      <c r="G1223" s="3">
        <f t="shared" si="38"/>
        <v>15958.607519999996</v>
      </c>
      <c r="H1223" s="3">
        <f t="shared" si="39"/>
        <v>3.9999999979045242E-2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74923.039999999979</v>
      </c>
      <c r="D1224" s="2">
        <f>BILANCA!E220</f>
        <v>0</v>
      </c>
      <c r="E1224" s="2">
        <v>0</v>
      </c>
      <c r="F1224" s="2">
        <v>0</v>
      </c>
      <c r="G1224" s="3">
        <f t="shared" si="38"/>
        <v>16033.530559999996</v>
      </c>
      <c r="H1224" s="3">
        <f t="shared" si="39"/>
        <v>3.9999999979045242E-2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74923.039999999979</v>
      </c>
      <c r="D1229" s="2">
        <f>BILANCA!E225</f>
        <v>0</v>
      </c>
      <c r="E1229" s="2">
        <v>0</v>
      </c>
      <c r="F1229" s="2">
        <v>0</v>
      </c>
      <c r="G1229" s="3">
        <f t="shared" si="38"/>
        <v>16408.145759999996</v>
      </c>
      <c r="H1229" s="3">
        <f t="shared" si="39"/>
        <v>3.9999999979045242E-2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347905.28000000003</v>
      </c>
      <c r="E1251" s="2">
        <v>0</v>
      </c>
      <c r="F1251" s="2">
        <v>0</v>
      </c>
      <c r="G1251" s="3">
        <f t="shared" si="38"/>
        <v>167690.34496000002</v>
      </c>
      <c r="H1251" s="3">
        <f t="shared" si="39"/>
        <v>0.28000000002793968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2566.31</v>
      </c>
      <c r="E1252" s="2">
        <v>0</v>
      </c>
      <c r="F1252" s="2">
        <v>0</v>
      </c>
      <c r="G1252" s="3">
        <f t="shared" si="38"/>
        <v>1242.0940399999999</v>
      </c>
      <c r="H1252" s="3">
        <f t="shared" si="39"/>
        <v>0.30999999999994543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2566.31</v>
      </c>
      <c r="E1253" s="2">
        <v>0</v>
      </c>
      <c r="F1253" s="2">
        <v>0</v>
      </c>
      <c r="G1253" s="3">
        <f t="shared" si="38"/>
        <v>1247.22666</v>
      </c>
      <c r="H1253" s="3">
        <f t="shared" si="39"/>
        <v>0.30999999999994543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13613107.780000001</v>
      </c>
      <c r="D1255" s="2">
        <f>BILANCA!E251</f>
        <v>18306745.439999998</v>
      </c>
      <c r="E1255" s="2">
        <v>0</v>
      </c>
      <c r="F1255" s="2">
        <v>0</v>
      </c>
      <c r="G1255" s="3">
        <f t="shared" si="38"/>
        <v>12305516.671700001</v>
      </c>
      <c r="H1255" s="3">
        <f t="shared" si="39"/>
        <v>0.65999999642372131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13606464.790000001</v>
      </c>
      <c r="D1256" s="2">
        <f>BILANCA!E252</f>
        <v>19445519.579999998</v>
      </c>
      <c r="E1256" s="2">
        <v>0</v>
      </c>
      <c r="F1256" s="2">
        <v>0</v>
      </c>
      <c r="G1256" s="3">
        <f t="shared" si="38"/>
        <v>12914385.971699998</v>
      </c>
      <c r="H1256" s="3">
        <f t="shared" si="39"/>
        <v>0.63000000081956387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13681387.83</v>
      </c>
      <c r="D1257" s="2">
        <f>BILANCA!E253</f>
        <v>19445519.579999998</v>
      </c>
      <c r="E1257" s="2">
        <v>0</v>
      </c>
      <c r="F1257" s="2">
        <v>0</v>
      </c>
      <c r="G1257" s="3">
        <f t="shared" si="38"/>
        <v>12985389.466529999</v>
      </c>
      <c r="H1257" s="3">
        <f t="shared" si="39"/>
        <v>0.59000000171363354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74923.039999999979</v>
      </c>
      <c r="D1258" s="2">
        <f>BILANCA!E254</f>
        <v>0</v>
      </c>
      <c r="E1258" s="2">
        <v>0</v>
      </c>
      <c r="F1258" s="2">
        <v>0</v>
      </c>
      <c r="G1258" s="3">
        <f t="shared" si="38"/>
        <v>18580.913919999995</v>
      </c>
      <c r="H1258" s="3">
        <f t="shared" si="39"/>
        <v>3.9999999979045242E-2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6642.9899999999907</v>
      </c>
      <c r="D1259" s="2">
        <f>BILANCA!E255</f>
        <v>-1138774.1399999999</v>
      </c>
      <c r="E1259" s="2">
        <v>0</v>
      </c>
      <c r="F1259" s="2">
        <v>0</v>
      </c>
      <c r="G1259" s="3">
        <f t="shared" si="38"/>
        <v>-565455.41720999999</v>
      </c>
      <c r="H1259" s="3">
        <f t="shared" si="39"/>
        <v>0.14999999990686774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76612.59</v>
      </c>
      <c r="D1260" s="2">
        <f>BILANCA!E256</f>
        <v>0</v>
      </c>
      <c r="E1260" s="2">
        <v>0</v>
      </c>
      <c r="F1260" s="2">
        <v>0</v>
      </c>
      <c r="G1260" s="3">
        <f t="shared" si="38"/>
        <v>19153.147499999999</v>
      </c>
      <c r="H1260" s="3">
        <f t="shared" si="39"/>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1689.81</v>
      </c>
      <c r="D1261" s="2">
        <f>BILANCA!E257</f>
        <v>0</v>
      </c>
      <c r="E1261" s="2">
        <v>0</v>
      </c>
      <c r="F1261" s="2">
        <v>0</v>
      </c>
      <c r="G1261" s="3">
        <f t="shared" si="38"/>
        <v>424.14231000000001</v>
      </c>
      <c r="H1261" s="3">
        <f t="shared" si="39"/>
        <v>0.19000000000005457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74922.78</v>
      </c>
      <c r="D1263" s="2">
        <f>BILANCA!E259</f>
        <v>0</v>
      </c>
      <c r="E1263" s="2">
        <v>0</v>
      </c>
      <c r="F1263" s="2">
        <v>0</v>
      </c>
      <c r="G1263" s="3">
        <f t="shared" si="38"/>
        <v>18955.463339999998</v>
      </c>
      <c r="H1263" s="3">
        <f t="shared" si="39"/>
        <v>0.22000000000116415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69969.600000000006</v>
      </c>
      <c r="D1264" s="2">
        <f>BILANCA!E260</f>
        <v>1138774.1399999999</v>
      </c>
      <c r="E1264" s="2">
        <v>0</v>
      </c>
      <c r="F1264" s="2">
        <v>0</v>
      </c>
      <c r="G1264" s="3">
        <f t="shared" si="38"/>
        <v>596269.54151999985</v>
      </c>
      <c r="H1264" s="3">
        <f t="shared" si="39"/>
        <v>0.53999999989173375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69969.600000000006</v>
      </c>
      <c r="D1266" s="2">
        <f>BILANCA!E262</f>
        <v>1138773.8799999999</v>
      </c>
      <c r="E1266" s="2">
        <v>0</v>
      </c>
      <c r="F1266" s="2">
        <v>0</v>
      </c>
      <c r="G1266" s="3">
        <f t="shared" si="38"/>
        <v>600964.44415999996</v>
      </c>
      <c r="H1266" s="3">
        <f t="shared" si="39"/>
        <v>0.52000000010593794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0.26</v>
      </c>
      <c r="E1267" s="2">
        <v>0</v>
      </c>
      <c r="F1267" s="2">
        <v>0</v>
      </c>
      <c r="G1267" s="3">
        <f t="shared" ref="G1267:G1330" si="40">B1267/1000*C1267+B1267/500*D1267</f>
        <v>0.13364000000000001</v>
      </c>
      <c r="H1267" s="3">
        <f t="shared" si="39"/>
        <v>0.26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2737471.87</v>
      </c>
      <c r="D1301" s="2">
        <f>BILANCA!E297</f>
        <v>22460091.300000001</v>
      </c>
      <c r="E1301" s="2">
        <v>0</v>
      </c>
      <c r="F1301" s="2">
        <v>0</v>
      </c>
      <c r="G1301" s="3">
        <f t="shared" si="40"/>
        <v>13868377.450769998</v>
      </c>
      <c r="H1301" s="3">
        <f t="shared" si="41"/>
        <v>0.43000000063329935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2737471.87</v>
      </c>
      <c r="D1302" s="2">
        <f>BILANCA!E298</f>
        <v>22460091.300000001</v>
      </c>
      <c r="E1302" s="2">
        <v>0</v>
      </c>
      <c r="F1302" s="2">
        <v>0</v>
      </c>
      <c r="G1302" s="3">
        <f t="shared" si="40"/>
        <v>13916035.10524</v>
      </c>
      <c r="H1302" s="3">
        <f t="shared" si="41"/>
        <v>0.43000000063329935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64821.62</v>
      </c>
      <c r="D1306" s="2">
        <f>BILANCA!E303</f>
        <v>373462.05</v>
      </c>
      <c r="E1306" s="2">
        <v>0</v>
      </c>
      <c r="F1306" s="2">
        <v>0</v>
      </c>
      <c r="G1306" s="3">
        <f t="shared" si="40"/>
        <v>240276.73311999999</v>
      </c>
      <c r="H1306" s="3">
        <f t="shared" si="41"/>
        <v>0.42999999998573912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4880.66</v>
      </c>
      <c r="D1311" s="2">
        <f>BILANCA!E308</f>
        <v>21589.49</v>
      </c>
      <c r="E1311" s="2">
        <v>0</v>
      </c>
      <c r="F1311" s="2">
        <v>0</v>
      </c>
      <c r="G1311" s="3">
        <f t="shared" si="40"/>
        <v>14465.951639999999</v>
      </c>
      <c r="H1311" s="3">
        <f t="shared" si="41"/>
        <v>0.83000000000174623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5024</v>
      </c>
      <c r="D1312" s="2">
        <f>BILANCA!E309</f>
        <v>21311.21</v>
      </c>
      <c r="E1312" s="2">
        <v>0</v>
      </c>
      <c r="F1312" s="2">
        <v>0</v>
      </c>
      <c r="G1312" s="3">
        <f t="shared" si="40"/>
        <v>14389.21884</v>
      </c>
      <c r="H1312" s="3">
        <f t="shared" si="41"/>
        <v>0.20999999999912689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754.7</v>
      </c>
      <c r="E1314" s="2">
        <v>0</v>
      </c>
      <c r="F1314" s="2">
        <v>0</v>
      </c>
      <c r="G1314" s="3">
        <f t="shared" si="40"/>
        <v>458.85759999999999</v>
      </c>
      <c r="H1314" s="3">
        <f t="shared" si="41"/>
        <v>0.29999999999995453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64821.62</v>
      </c>
      <c r="D1338" s="2">
        <f>BILANCA!E335</f>
        <v>373462.05</v>
      </c>
      <c r="E1338" s="2">
        <v>0</v>
      </c>
      <c r="F1338" s="2">
        <v>0</v>
      </c>
      <c r="G1338" s="3">
        <f t="shared" si="42"/>
        <v>266252.59616000002</v>
      </c>
      <c r="H1338" s="3">
        <f t="shared" si="41"/>
        <v>0.42999999998573912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8566.39</v>
      </c>
      <c r="D1339" s="2">
        <f>BILANCA!E336</f>
        <v>8354.5300000000007</v>
      </c>
      <c r="E1339" s="2">
        <v>0</v>
      </c>
      <c r="F1339" s="2">
        <v>0</v>
      </c>
      <c r="G1339" s="3">
        <f t="shared" si="42"/>
        <v>8315.623050000002</v>
      </c>
      <c r="H1339" s="3">
        <f t="shared" si="41"/>
        <v>0.85999999999876309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1006613.58</v>
      </c>
      <c r="D1340" s="2">
        <f>BILANCA!E337</f>
        <v>1032263.74</v>
      </c>
      <c r="E1340" s="2">
        <v>0</v>
      </c>
      <c r="F1340" s="2">
        <v>0</v>
      </c>
      <c r="G1340" s="3">
        <f t="shared" si="42"/>
        <v>1013476.5497999999</v>
      </c>
      <c r="H1340" s="3">
        <f t="shared" si="41"/>
        <v>0.68000000005122274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3687.5</v>
      </c>
      <c r="D1342" s="2">
        <f>BILANCA!E339</f>
        <v>175047.8</v>
      </c>
      <c r="E1342" s="2">
        <v>0</v>
      </c>
      <c r="F1342" s="2">
        <v>0</v>
      </c>
      <c r="G1342" s="3">
        <f t="shared" si="42"/>
        <v>117455.9892</v>
      </c>
      <c r="H1342" s="3">
        <f t="shared" si="41"/>
        <v>0.70000000001164153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74923.039999999979</v>
      </c>
      <c r="D1346" s="2">
        <f>BILANCA!E343</f>
        <v>0</v>
      </c>
      <c r="E1346" s="2">
        <v>0</v>
      </c>
      <c r="F1346" s="2">
        <v>0</v>
      </c>
      <c r="G1346" s="3">
        <f t="shared" si="42"/>
        <v>25174.141439999996</v>
      </c>
      <c r="H1346" s="3">
        <f t="shared" ref="H1346:H1409" si="43">ABS(C1346-ROUND(C1346,0))+ABS(D1346-ROUND(D1346,0))</f>
        <v>3.9999999979045242E-2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74923.039999999979</v>
      </c>
      <c r="D1354" s="2">
        <f>BILANCA!E351</f>
        <v>0</v>
      </c>
      <c r="E1354" s="2">
        <v>0</v>
      </c>
      <c r="F1354" s="2">
        <v>0</v>
      </c>
      <c r="G1354" s="3">
        <f t="shared" si="42"/>
        <v>25773.52575999999</v>
      </c>
      <c r="H1354" s="3">
        <f t="shared" si="43"/>
        <v>3.9999999979045242E-2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332605.88</v>
      </c>
      <c r="E1370" s="2">
        <v>0</v>
      </c>
      <c r="F1370" s="2">
        <v>0</v>
      </c>
      <c r="G1370" s="3">
        <f t="shared" si="42"/>
        <v>239476.23360000001</v>
      </c>
      <c r="H1370" s="3">
        <f t="shared" si="43"/>
        <v>0.11999999999534339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15299.4</v>
      </c>
      <c r="E1383" s="2">
        <v>0</v>
      </c>
      <c r="F1383" s="2">
        <v>0</v>
      </c>
      <c r="G1383" s="3">
        <f t="shared" si="42"/>
        <v>11413.3524</v>
      </c>
      <c r="H1383" s="3">
        <f t="shared" si="43"/>
        <v>0.3999999999996362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1689381.75</v>
      </c>
      <c r="D1390" s="2">
        <f>BILANCA!E387</f>
        <v>2236309.8199999998</v>
      </c>
      <c r="E1390" s="2">
        <v>0</v>
      </c>
      <c r="F1390" s="2">
        <v>0</v>
      </c>
      <c r="G1390" s="3">
        <f t="shared" si="42"/>
        <v>2341560.5282000001</v>
      </c>
      <c r="H1390" s="3">
        <f t="shared" si="43"/>
        <v>0.43000000016763806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3522865.04</v>
      </c>
      <c r="E1396" s="2">
        <v>0</v>
      </c>
      <c r="F1396" s="2">
        <v>0</v>
      </c>
      <c r="G1396" s="3">
        <f t="shared" si="44"/>
        <v>2719651.8108800002</v>
      </c>
      <c r="H1396" s="3">
        <f t="shared" si="43"/>
        <v>4.0000000037252903E-2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15212871.189999999</v>
      </c>
      <c r="E1399" s="2">
        <v>0</v>
      </c>
      <c r="F1399" s="2">
        <v>0</v>
      </c>
      <c r="G1399" s="3">
        <f t="shared" si="44"/>
        <v>11835613.78582</v>
      </c>
      <c r="H1399" s="3">
        <f t="shared" si="43"/>
        <v>0.18999999947845936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1048090.12</v>
      </c>
      <c r="D1400" s="14">
        <f>BILANCA!E397</f>
        <v>1488045.25</v>
      </c>
      <c r="E1400" s="14">
        <v>0</v>
      </c>
      <c r="F1400" s="14">
        <v>0</v>
      </c>
      <c r="G1400" s="15">
        <f t="shared" si="44"/>
        <v>1569430.4417999999</v>
      </c>
      <c r="H1400" s="15">
        <f t="shared" si="43"/>
        <v>0.36999999999534339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16602858.5</v>
      </c>
      <c r="D1401" s="7">
        <f>'RAS-funkcijski'!E5</f>
        <v>20357340.260000002</v>
      </c>
      <c r="E1401" s="7">
        <v>0</v>
      </c>
      <c r="F1401" s="7">
        <v>0</v>
      </c>
      <c r="G1401" s="8">
        <f t="shared" si="44"/>
        <v>57317.539020000004</v>
      </c>
      <c r="H1401" s="8">
        <f t="shared" si="43"/>
        <v>0.76000000163912773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16602858.5</v>
      </c>
      <c r="D1402" s="2">
        <f>'RAS-funkcijski'!E6</f>
        <v>20357340.260000002</v>
      </c>
      <c r="E1402" s="2">
        <v>0</v>
      </c>
      <c r="F1402" s="2">
        <v>0</v>
      </c>
      <c r="G1402" s="3">
        <f t="shared" si="44"/>
        <v>114635.07804000001</v>
      </c>
      <c r="H1402" s="3">
        <f t="shared" si="43"/>
        <v>0.76000000163912773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16602858.5</v>
      </c>
      <c r="D1404" s="2">
        <f>'RAS-funkcijski'!E8</f>
        <v>20357340.260000002</v>
      </c>
      <c r="E1404" s="2">
        <v>0</v>
      </c>
      <c r="F1404" s="2">
        <v>0</v>
      </c>
      <c r="G1404" s="3">
        <f t="shared" si="44"/>
        <v>229270.15608000002</v>
      </c>
      <c r="H1404" s="3">
        <f t="shared" si="43"/>
        <v>0.76000000163912773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16602858.5</v>
      </c>
      <c r="D1537" s="14">
        <f>'RAS-funkcijski'!E141</f>
        <v>20357340.260000002</v>
      </c>
      <c r="E1537" s="14">
        <v>0</v>
      </c>
      <c r="F1537" s="14">
        <v>0</v>
      </c>
      <c r="G1537" s="15">
        <f t="shared" si="48"/>
        <v>7852502.8457400007</v>
      </c>
      <c r="H1537" s="15">
        <f t="shared" si="47"/>
        <v>0.76000000163912773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2062.8000000000002</v>
      </c>
      <c r="E1538" s="7">
        <v>0</v>
      </c>
      <c r="F1538" s="7">
        <v>0</v>
      </c>
      <c r="G1538" s="8">
        <f t="shared" si="48"/>
        <v>4.1256000000000004</v>
      </c>
      <c r="H1538" s="8">
        <f t="shared" ref="H1538:H1581" si="49">ABS(C1538-ROUND(C1538,0))+ABS(D1538-ROUND(D1538,0))</f>
        <v>0.1999999999998181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2000.46</v>
      </c>
      <c r="E1539" s="2">
        <v>0</v>
      </c>
      <c r="F1539" s="2">
        <v>0</v>
      </c>
      <c r="G1539" s="3">
        <f t="shared" si="48"/>
        <v>8.0018399999999996</v>
      </c>
      <c r="H1539" s="3">
        <f t="shared" si="49"/>
        <v>0.46000000000003638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2000.46</v>
      </c>
      <c r="E1540" s="2">
        <v>0</v>
      </c>
      <c r="F1540" s="2">
        <v>0</v>
      </c>
      <c r="G1540" s="3">
        <f t="shared" si="48"/>
        <v>12.00276</v>
      </c>
      <c r="H1540" s="3">
        <f t="shared" si="49"/>
        <v>0.46000000000003638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2000.46</v>
      </c>
      <c r="E1542" s="2">
        <v>0</v>
      </c>
      <c r="F1542" s="2">
        <v>0</v>
      </c>
      <c r="G1542" s="3">
        <f t="shared" si="48"/>
        <v>20.0046</v>
      </c>
      <c r="H1542" s="3">
        <f t="shared" si="49"/>
        <v>0.46000000000003638</v>
      </c>
      <c r="I1542" s="11">
        <f t="shared" si="50"/>
        <v>9.2021160000007285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62.34</v>
      </c>
      <c r="E1555" s="2">
        <v>0</v>
      </c>
      <c r="F1555" s="2">
        <v>0</v>
      </c>
      <c r="G1555" s="3">
        <f t="shared" si="48"/>
        <v>2.24424</v>
      </c>
      <c r="H1555" s="3">
        <f t="shared" si="49"/>
        <v>0.34000000000000341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62.34</v>
      </c>
      <c r="E1556" s="2">
        <v>0</v>
      </c>
      <c r="F1556" s="2">
        <v>0</v>
      </c>
      <c r="G1556" s="3">
        <f t="shared" si="48"/>
        <v>2.3689200000000001</v>
      </c>
      <c r="H1556" s="3">
        <f t="shared" si="49"/>
        <v>0.34000000000000341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62.34</v>
      </c>
      <c r="E1558" s="2">
        <v>0</v>
      </c>
      <c r="F1558" s="2">
        <v>0</v>
      </c>
      <c r="G1558" s="3">
        <f t="shared" si="48"/>
        <v>2.6182800000000004</v>
      </c>
      <c r="H1558" s="3">
        <f t="shared" si="49"/>
        <v>0.34000000000000341</v>
      </c>
      <c r="I1558" s="11">
        <f t="shared" si="52"/>
        <v>0.89021520000000909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1093790.51</v>
      </c>
      <c r="D1582" s="7"/>
      <c r="E1582" s="7">
        <v>0</v>
      </c>
      <c r="F1582" s="7">
        <v>0</v>
      </c>
      <c r="G1582" s="8">
        <f t="shared" ref="G1582:G1613" si="54">B1582/1000*C1582</f>
        <v>1093.79051</v>
      </c>
      <c r="H1582" s="8">
        <f t="shared" ref="H1582:H1613" si="55">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19859731.93</v>
      </c>
      <c r="D1583" s="2">
        <v>0</v>
      </c>
      <c r="E1583" s="2">
        <v>0</v>
      </c>
      <c r="F1583" s="2">
        <v>0</v>
      </c>
      <c r="G1583" s="3">
        <f t="shared" si="54"/>
        <v>39719.463860000003</v>
      </c>
      <c r="H1583" s="3">
        <f t="shared" si="55"/>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43952.99</v>
      </c>
      <c r="D1584" s="2">
        <v>0</v>
      </c>
      <c r="E1584" s="2">
        <v>0</v>
      </c>
      <c r="F1584" s="2">
        <v>0</v>
      </c>
      <c r="G1584" s="3">
        <f t="shared" si="54"/>
        <v>131.85897</v>
      </c>
      <c r="H1584" s="3">
        <f t="shared" si="55"/>
        <v>1.0000000002037268E-2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13418583.08</v>
      </c>
      <c r="D1585" s="2">
        <v>0</v>
      </c>
      <c r="E1585" s="2">
        <v>0</v>
      </c>
      <c r="F1585" s="2">
        <v>0</v>
      </c>
      <c r="G1585" s="3">
        <f t="shared" si="54"/>
        <v>53674.332320000001</v>
      </c>
      <c r="H1585" s="3">
        <f t="shared" si="55"/>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11691229.82</v>
      </c>
      <c r="D1586" s="2">
        <v>0</v>
      </c>
      <c r="E1586" s="2">
        <v>0</v>
      </c>
      <c r="F1586" s="2">
        <v>0</v>
      </c>
      <c r="G1586" s="3">
        <f t="shared" si="54"/>
        <v>58456.149100000002</v>
      </c>
      <c r="H1586" s="3">
        <f t="shared" si="55"/>
        <v>0.17999999970197678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1714866.93</v>
      </c>
      <c r="D1587" s="2">
        <v>0</v>
      </c>
      <c r="E1587" s="2">
        <v>0</v>
      </c>
      <c r="F1587" s="2">
        <v>0</v>
      </c>
      <c r="G1587" s="3">
        <f t="shared" si="54"/>
        <v>10289.201579999999</v>
      </c>
      <c r="H1587" s="3">
        <f t="shared" si="55"/>
        <v>7.000000006519258E-2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2179.33</v>
      </c>
      <c r="D1588" s="2">
        <v>0</v>
      </c>
      <c r="E1588" s="2">
        <v>0</v>
      </c>
      <c r="F1588" s="2">
        <v>0</v>
      </c>
      <c r="G1588" s="3">
        <f t="shared" si="54"/>
        <v>15.25531</v>
      </c>
      <c r="H1588" s="3">
        <f t="shared" si="55"/>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10139.61</v>
      </c>
      <c r="D1591" s="2">
        <v>0</v>
      </c>
      <c r="E1591" s="2">
        <v>0</v>
      </c>
      <c r="F1591" s="2">
        <v>0</v>
      </c>
      <c r="G1591" s="3">
        <f t="shared" si="54"/>
        <v>101.3961</v>
      </c>
      <c r="H1591" s="3">
        <f t="shared" si="55"/>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167.39</v>
      </c>
      <c r="D1593" s="2">
        <v>0</v>
      </c>
      <c r="E1593" s="2">
        <v>0</v>
      </c>
      <c r="F1593" s="2">
        <v>0</v>
      </c>
      <c r="G1593" s="3">
        <f t="shared" si="54"/>
        <v>2.00868</v>
      </c>
      <c r="H1593" s="3">
        <f t="shared" si="55"/>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6043926.7199999997</v>
      </c>
      <c r="D1594" s="2">
        <v>0</v>
      </c>
      <c r="E1594" s="2">
        <v>0</v>
      </c>
      <c r="F1594" s="2">
        <v>0</v>
      </c>
      <c r="G1594" s="3">
        <f t="shared" si="54"/>
        <v>78571.047359999997</v>
      </c>
      <c r="H1594" s="3">
        <f t="shared" si="55"/>
        <v>0.28000000026077032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353269.14</v>
      </c>
      <c r="D1601" s="2">
        <v>0</v>
      </c>
      <c r="E1601" s="2">
        <v>0</v>
      </c>
      <c r="F1601" s="2">
        <v>0</v>
      </c>
      <c r="G1601" s="3">
        <f t="shared" si="54"/>
        <v>7065.3828000000003</v>
      </c>
      <c r="H1601" s="3">
        <f t="shared" si="55"/>
        <v>0.14000000001396984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19389951.089999996</v>
      </c>
      <c r="D1602" s="2">
        <v>0</v>
      </c>
      <c r="E1602" s="2">
        <v>0</v>
      </c>
      <c r="F1602" s="2">
        <v>0</v>
      </c>
      <c r="G1602" s="3">
        <f t="shared" si="54"/>
        <v>407188.97288999992</v>
      </c>
      <c r="H1602" s="3">
        <f t="shared" si="55"/>
        <v>8.999999612569809E-2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28653.59</v>
      </c>
      <c r="D1603" s="2">
        <v>0</v>
      </c>
      <c r="E1603" s="2">
        <v>0</v>
      </c>
      <c r="F1603" s="2">
        <v>0</v>
      </c>
      <c r="G1603" s="3">
        <f t="shared" si="54"/>
        <v>630.37897999999996</v>
      </c>
      <c r="H1603" s="3">
        <f t="shared" si="55"/>
        <v>0.40999999999985448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13388142.32</v>
      </c>
      <c r="D1604" s="2">
        <v>0</v>
      </c>
      <c r="E1604" s="2">
        <v>0</v>
      </c>
      <c r="F1604" s="2">
        <v>0</v>
      </c>
      <c r="G1604" s="3">
        <f t="shared" si="54"/>
        <v>307927.27335999999</v>
      </c>
      <c r="H1604" s="3">
        <f t="shared" si="55"/>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11644580.51</v>
      </c>
      <c r="D1605" s="2">
        <v>0</v>
      </c>
      <c r="E1605" s="2">
        <v>0</v>
      </c>
      <c r="F1605" s="2">
        <v>0</v>
      </c>
      <c r="G1605" s="3">
        <f t="shared" si="54"/>
        <v>279469.93223999999</v>
      </c>
      <c r="H1605" s="3">
        <f t="shared" si="55"/>
        <v>0.49000000022351742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1730704.01</v>
      </c>
      <c r="D1606" s="2">
        <v>0</v>
      </c>
      <c r="E1606" s="2">
        <v>0</v>
      </c>
      <c r="F1606" s="2">
        <v>0</v>
      </c>
      <c r="G1606" s="3">
        <f t="shared" si="54"/>
        <v>43267.600250000003</v>
      </c>
      <c r="H1606" s="3">
        <f t="shared" si="55"/>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2550.8000000000002</v>
      </c>
      <c r="D1607" s="2">
        <v>0</v>
      </c>
      <c r="E1607" s="2">
        <v>0</v>
      </c>
      <c r="F1607" s="2">
        <v>0</v>
      </c>
      <c r="G1607" s="3">
        <f t="shared" si="54"/>
        <v>66.320800000000006</v>
      </c>
      <c r="H1607" s="3">
        <f t="shared" si="55"/>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10139.61</v>
      </c>
      <c r="D1610" s="2">
        <v>0</v>
      </c>
      <c r="E1610" s="2">
        <v>0</v>
      </c>
      <c r="F1610" s="2">
        <v>0</v>
      </c>
      <c r="G1610" s="3">
        <f t="shared" si="54"/>
        <v>294.04869000000002</v>
      </c>
      <c r="H1610" s="3">
        <f t="shared" si="55"/>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167.39</v>
      </c>
      <c r="D1612" s="2">
        <v>0</v>
      </c>
      <c r="E1612" s="2">
        <v>0</v>
      </c>
      <c r="F1612" s="2">
        <v>0</v>
      </c>
      <c r="G1612" s="3">
        <f t="shared" si="54"/>
        <v>5.1890899999999993</v>
      </c>
      <c r="H1612" s="3">
        <f t="shared" si="55"/>
        <v>0.38999999999998636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5872566.4199999999</v>
      </c>
      <c r="D1613" s="2">
        <v>0</v>
      </c>
      <c r="E1613" s="2">
        <v>0</v>
      </c>
      <c r="F1613" s="2">
        <v>0</v>
      </c>
      <c r="G1613" s="3">
        <f t="shared" si="54"/>
        <v>187922.12544</v>
      </c>
      <c r="H1613" s="3">
        <f t="shared" si="55"/>
        <v>0.41999999992549419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74923.039999999994</v>
      </c>
      <c r="D1614" s="2">
        <v>0</v>
      </c>
      <c r="E1614" s="2">
        <v>0</v>
      </c>
      <c r="F1614" s="2">
        <v>0</v>
      </c>
      <c r="G1614" s="3">
        <f t="shared" ref="G1614:G1645" si="56">B1614/1000*C1614</f>
        <v>2472.4603199999997</v>
      </c>
      <c r="H1614" s="3">
        <f t="shared" ref="H1614:H1645" si="57">ABS(C1614-ROUND(C1614,0))</f>
        <v>3.9999999993597157E-2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74923.039999999994</v>
      </c>
      <c r="D1618" s="2">
        <v>0</v>
      </c>
      <c r="E1618" s="2">
        <v>0</v>
      </c>
      <c r="F1618" s="2">
        <v>0</v>
      </c>
      <c r="G1618" s="3">
        <f t="shared" si="56"/>
        <v>2772.1524799999997</v>
      </c>
      <c r="H1618" s="3">
        <f t="shared" si="57"/>
        <v>3.9999999993597157E-2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25665.72</v>
      </c>
      <c r="D1620" s="2">
        <v>0</v>
      </c>
      <c r="E1620" s="2">
        <v>0</v>
      </c>
      <c r="F1620" s="2">
        <v>0</v>
      </c>
      <c r="G1620" s="3">
        <f t="shared" si="56"/>
        <v>1000.96308</v>
      </c>
      <c r="H1620" s="3">
        <f t="shared" si="57"/>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1563571.3500000052</v>
      </c>
      <c r="D1621" s="2">
        <v>0</v>
      </c>
      <c r="E1621" s="2">
        <v>0</v>
      </c>
      <c r="F1621" s="2">
        <v>0</v>
      </c>
      <c r="G1621" s="3">
        <f t="shared" si="56"/>
        <v>62542.85400000021</v>
      </c>
      <c r="H1621" s="3">
        <f t="shared" si="57"/>
        <v>0.35000000521540642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8354.5299999999988</v>
      </c>
      <c r="D1622" s="2">
        <v>0</v>
      </c>
      <c r="E1622" s="2">
        <v>0</v>
      </c>
      <c r="F1622" s="2">
        <v>0</v>
      </c>
      <c r="G1622" s="3">
        <f t="shared" si="56"/>
        <v>342.53572999999994</v>
      </c>
      <c r="H1622" s="3">
        <f t="shared" si="57"/>
        <v>0.47000000000116415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8354.5299999999988</v>
      </c>
      <c r="D1628" s="2">
        <v>0</v>
      </c>
      <c r="E1628" s="2">
        <v>0</v>
      </c>
      <c r="F1628" s="2">
        <v>0</v>
      </c>
      <c r="G1628" s="3">
        <f t="shared" si="56"/>
        <v>392.66290999999995</v>
      </c>
      <c r="H1628" s="3">
        <f t="shared" si="57"/>
        <v>0.47000000000116415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8354.5299999999988</v>
      </c>
      <c r="D1634" s="2">
        <v>0</v>
      </c>
      <c r="E1634" s="2">
        <v>0</v>
      </c>
      <c r="F1634" s="2">
        <v>0</v>
      </c>
      <c r="G1634" s="3">
        <f t="shared" si="56"/>
        <v>442.79008999999991</v>
      </c>
      <c r="H1634" s="3">
        <f t="shared" si="57"/>
        <v>0.47000000000116415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5387.37</v>
      </c>
      <c r="D1635" s="2">
        <v>0</v>
      </c>
      <c r="E1635" s="2">
        <v>0</v>
      </c>
      <c r="F1635" s="2">
        <v>0</v>
      </c>
      <c r="G1635" s="3">
        <f t="shared" si="56"/>
        <v>290.91798</v>
      </c>
      <c r="H1635" s="3">
        <f t="shared" si="57"/>
        <v>0.36999999999989086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2967.16</v>
      </c>
      <c r="D1638" s="2">
        <v>0</v>
      </c>
      <c r="E1638" s="2">
        <v>0</v>
      </c>
      <c r="F1638" s="2">
        <v>0</v>
      </c>
      <c r="G1638" s="3">
        <f t="shared" si="56"/>
        <v>169.12812</v>
      </c>
      <c r="H1638" s="3">
        <f t="shared" si="57"/>
        <v>0.15999999999985448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1555216.8199999998</v>
      </c>
      <c r="D1681" s="2">
        <v>0</v>
      </c>
      <c r="E1681" s="2">
        <v>0</v>
      </c>
      <c r="F1681" s="2">
        <v>0</v>
      </c>
      <c r="G1681" s="3">
        <f t="shared" si="60"/>
        <v>155521.682</v>
      </c>
      <c r="H1681" s="3">
        <f t="shared" si="61"/>
        <v>0.18000000016763806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15299.4</v>
      </c>
      <c r="D1682" s="2">
        <v>0</v>
      </c>
      <c r="E1682" s="2">
        <v>0</v>
      </c>
      <c r="F1682" s="2">
        <v>0</v>
      </c>
      <c r="G1682" s="3">
        <f t="shared" si="60"/>
        <v>1545.2394000000002</v>
      </c>
      <c r="H1682" s="3">
        <f t="shared" si="61"/>
        <v>0.3999999999996362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1032263.74</v>
      </c>
      <c r="D1683" s="2">
        <v>0</v>
      </c>
      <c r="E1683" s="2">
        <v>0</v>
      </c>
      <c r="F1683" s="2">
        <v>0</v>
      </c>
      <c r="G1683" s="3">
        <f t="shared" si="60"/>
        <v>105290.90147999999</v>
      </c>
      <c r="H1683" s="3">
        <f t="shared" si="6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175047.8</v>
      </c>
      <c r="D1684" s="2">
        <v>0</v>
      </c>
      <c r="E1684" s="2">
        <v>0</v>
      </c>
      <c r="F1684" s="2">
        <v>0</v>
      </c>
      <c r="G1684" s="3">
        <f t="shared" si="60"/>
        <v>18029.923399999996</v>
      </c>
      <c r="H1684" s="3">
        <f t="shared" si="61"/>
        <v>0.20000000001164153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332605.88</v>
      </c>
      <c r="D1686" s="14">
        <v>0</v>
      </c>
      <c r="E1686" s="14">
        <v>0</v>
      </c>
      <c r="F1686" s="14">
        <v>0</v>
      </c>
      <c r="G1686" s="15">
        <f t="shared" si="60"/>
        <v>34923.617400000003</v>
      </c>
      <c r="H1686" s="15">
        <f t="shared" si="61"/>
        <v>0.11999999999534339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6138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12</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3" t="s">
        <v>1984</v>
      </c>
      <c r="G12" s="354"/>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4" t="str">
        <f>'PR-RAS'!B6</f>
        <v>PRIHODI POSLOVANJA (šifre 61+62+63+64+65+66+67+68)</v>
      </c>
      <c r="C17" s="335"/>
      <c r="D17" s="335"/>
      <c r="E17" s="335"/>
      <c r="F17" s="336"/>
      <c r="G17" s="28" t="str">
        <f>'PR-RAS'!C6</f>
        <v>6</v>
      </c>
      <c r="H17" s="275">
        <f>'PR-RAS'!D6</f>
        <v>16660148.549999999</v>
      </c>
      <c r="I17" s="275">
        <f>'PR-RAS'!E6</f>
        <v>19286846.169999998</v>
      </c>
      <c r="J17" s="5"/>
      <c r="K17" s="5"/>
      <c r="L17" s="5"/>
      <c r="M17" s="5"/>
      <c r="N17" s="5"/>
      <c r="O17" s="5"/>
      <c r="P17" s="5"/>
      <c r="Q17" s="5"/>
      <c r="R17" s="5"/>
      <c r="S17" s="5"/>
      <c r="T17" s="5"/>
      <c r="U17" s="5"/>
      <c r="V17" s="5"/>
      <c r="W17" s="5"/>
    </row>
    <row r="18" spans="1:23" ht="12.75" customHeight="1" x14ac:dyDescent="0.2">
      <c r="A18" s="351"/>
      <c r="B18" s="337" t="str">
        <f>'PR-RAS'!B152</f>
        <v xml:space="preserve">RASHODI POSLOVANJA (šifre 31+32+34+35+36+37+38) </v>
      </c>
      <c r="C18" s="338"/>
      <c r="D18" s="338"/>
      <c r="E18" s="338"/>
      <c r="F18" s="339"/>
      <c r="G18" s="29" t="str">
        <f>'PR-RAS'!C152</f>
        <v>3</v>
      </c>
      <c r="H18" s="275">
        <f>'PR-RAS'!D152</f>
        <v>12122199.110000001</v>
      </c>
      <c r="I18" s="275">
        <f>'PR-RAS'!E152</f>
        <v>14313413.539999999</v>
      </c>
      <c r="J18" s="5"/>
      <c r="K18" s="5"/>
      <c r="L18" s="5"/>
      <c r="M18" s="5"/>
      <c r="N18" s="5"/>
      <c r="O18" s="5"/>
      <c r="P18" s="5"/>
      <c r="Q18" s="5"/>
      <c r="R18" s="5"/>
      <c r="S18" s="5"/>
      <c r="T18" s="5"/>
      <c r="U18" s="5"/>
      <c r="V18" s="5"/>
      <c r="W18" s="5"/>
    </row>
    <row r="19" spans="1:23" ht="12.75" customHeight="1" x14ac:dyDescent="0.2">
      <c r="A19" s="351"/>
      <c r="B19" s="337" t="str">
        <f>'PR-RAS'!B649</f>
        <v>Višak prihoda i primitaka raspoloživ u sljedećem razdoblju (šifre X005 + '9221-9222' - Y005 - '9222-9221')</v>
      </c>
      <c r="C19" s="338"/>
      <c r="D19" s="338"/>
      <c r="E19" s="338"/>
      <c r="F19" s="339"/>
      <c r="G19" s="29" t="str">
        <f>'PR-RAS'!C649</f>
        <v>X006</v>
      </c>
      <c r="H19" s="275">
        <f>'PR-RAS'!D649</f>
        <v>6642.9899999996996</v>
      </c>
      <c r="I19" s="275">
        <f>'PR-RAS'!E649</f>
        <v>0</v>
      </c>
      <c r="J19" s="5"/>
      <c r="K19" s="5"/>
      <c r="L19" s="5"/>
      <c r="M19" s="5"/>
      <c r="N19" s="5"/>
      <c r="O19" s="5"/>
      <c r="P19" s="5"/>
      <c r="Q19" s="5"/>
      <c r="R19" s="5"/>
      <c r="S19" s="5"/>
      <c r="T19" s="5"/>
      <c r="U19" s="5"/>
      <c r="V19" s="5"/>
      <c r="W19" s="5"/>
    </row>
    <row r="20" spans="1:23" ht="12.75" customHeight="1" x14ac:dyDescent="0.2">
      <c r="A20" s="352"/>
      <c r="B20" s="340" t="str">
        <f>'PR-RAS'!B650</f>
        <v>Manjak prihoda i primitaka za pokriće u sljedećem razdoblju (šifre Y005 + '9222-9221' - X005 - '9221-9222' )</v>
      </c>
      <c r="C20" s="341"/>
      <c r="D20" s="341"/>
      <c r="E20" s="341"/>
      <c r="F20" s="342"/>
      <c r="G20" s="30" t="str">
        <f>'PR-RAS'!C650</f>
        <v>Y006</v>
      </c>
      <c r="H20" s="275">
        <f>'PR-RAS'!D650</f>
        <v>0</v>
      </c>
      <c r="I20" s="275">
        <f>'PR-RAS'!E650</f>
        <v>1138774.139999999</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4" t="str">
        <f>BILANCA!B7</f>
        <v>Nefinancijska imovina (šifre 01+02+03+04+05+06)</v>
      </c>
      <c r="C22" s="335"/>
      <c r="D22" s="335"/>
      <c r="E22" s="335"/>
      <c r="F22" s="336"/>
      <c r="G22" s="126" t="str">
        <f>BILANCA!C7</f>
        <v>B002</v>
      </c>
      <c r="H22" s="275">
        <f>BILANCA!D7</f>
        <v>13681387.830000002</v>
      </c>
      <c r="I22" s="275">
        <f>BILANCA!E7</f>
        <v>19445519.580000002</v>
      </c>
      <c r="J22" s="5"/>
      <c r="K22" s="5"/>
      <c r="L22" s="5"/>
      <c r="M22" s="5"/>
      <c r="N22" s="5"/>
      <c r="O22" s="5"/>
      <c r="P22" s="5"/>
      <c r="Q22" s="5"/>
      <c r="R22" s="5"/>
      <c r="S22" s="5"/>
      <c r="T22" s="5"/>
      <c r="U22" s="5"/>
      <c r="V22" s="5"/>
      <c r="W22" s="5"/>
    </row>
    <row r="23" spans="1:23" ht="12.75" customHeight="1" x14ac:dyDescent="0.2">
      <c r="A23" s="351"/>
      <c r="B23" s="337" t="str">
        <f>BILANCA!B69</f>
        <v>Financijska imovina (šifre 11+12+13+14+15+16+17+19)</v>
      </c>
      <c r="C23" s="338"/>
      <c r="D23" s="338"/>
      <c r="E23" s="338"/>
      <c r="F23" s="339"/>
      <c r="G23" s="127" t="str">
        <f>BILANCA!C69</f>
        <v>1</v>
      </c>
      <c r="H23" s="275">
        <f>BILANCA!D69</f>
        <v>1025510.46</v>
      </c>
      <c r="I23" s="275">
        <f>BILANCA!E69</f>
        <v>427363.52</v>
      </c>
      <c r="J23" s="5"/>
      <c r="K23" s="5"/>
      <c r="L23" s="5"/>
      <c r="M23" s="5"/>
      <c r="N23" s="5"/>
      <c r="O23" s="5"/>
      <c r="P23" s="5"/>
      <c r="Q23" s="5"/>
      <c r="R23" s="5"/>
      <c r="S23" s="5"/>
      <c r="T23" s="5"/>
      <c r="U23" s="5"/>
      <c r="V23" s="5"/>
      <c r="W23" s="5"/>
    </row>
    <row r="24" spans="1:23" ht="12.75" customHeight="1" x14ac:dyDescent="0.2">
      <c r="A24" s="351"/>
      <c r="B24" s="337" t="str">
        <f>BILANCA!B177</f>
        <v xml:space="preserve">Obveze (šifre 23+24+25+26+27+29) </v>
      </c>
      <c r="C24" s="338"/>
      <c r="D24" s="338"/>
      <c r="E24" s="338"/>
      <c r="F24" s="339"/>
      <c r="G24" s="127" t="str">
        <f>BILANCA!C177</f>
        <v>2</v>
      </c>
      <c r="H24" s="275">
        <f>BILANCA!D177</f>
        <v>1093790.51</v>
      </c>
      <c r="I24" s="275">
        <f>BILANCA!E177</f>
        <v>1566137.6600000001</v>
      </c>
      <c r="J24" s="5"/>
      <c r="K24" s="5"/>
      <c r="L24" s="5"/>
      <c r="M24" s="5"/>
      <c r="N24" s="5"/>
      <c r="O24" s="5"/>
      <c r="P24" s="5"/>
      <c r="Q24" s="5"/>
      <c r="R24" s="5"/>
      <c r="S24" s="5"/>
      <c r="T24" s="5"/>
      <c r="U24" s="5"/>
      <c r="V24" s="5"/>
      <c r="W24" s="5"/>
    </row>
    <row r="25" spans="1:23" ht="12.75" customHeight="1" x14ac:dyDescent="0.2">
      <c r="A25" s="352"/>
      <c r="B25" s="340" t="str">
        <f>BILANCA!B251</f>
        <v>Vlastiti izvori (šifre 91 + 922 - 93 + 96 + 97)</v>
      </c>
      <c r="C25" s="341"/>
      <c r="D25" s="341"/>
      <c r="E25" s="341"/>
      <c r="F25" s="342"/>
      <c r="G25" s="128" t="str">
        <f>BILANCA!C251</f>
        <v>9</v>
      </c>
      <c r="H25" s="275">
        <f>BILANCA!D251</f>
        <v>13613107.780000001</v>
      </c>
      <c r="I25" s="275">
        <f>BILANCA!E251</f>
        <v>18306745.439999998</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4" t="str">
        <f>'RAS-funkcijski'!B5</f>
        <v>Opće javne usluge (šifre 011+012+013+014 do 018)</v>
      </c>
      <c r="C27" s="335"/>
      <c r="D27" s="335"/>
      <c r="E27" s="335"/>
      <c r="F27" s="336"/>
      <c r="G27" s="126" t="str">
        <f>'RAS-funkcijski'!C5</f>
        <v>01</v>
      </c>
      <c r="H27" s="275">
        <f>'RAS-funkcijski'!D5</f>
        <v>16602858.5</v>
      </c>
      <c r="I27" s="275">
        <f>'RAS-funkcijski'!E5</f>
        <v>20357340.260000002</v>
      </c>
      <c r="J27" s="5"/>
      <c r="K27" s="5"/>
      <c r="L27" s="5"/>
      <c r="M27" s="5"/>
      <c r="N27" s="5"/>
      <c r="O27" s="5"/>
      <c r="P27" s="5"/>
      <c r="Q27" s="5"/>
      <c r="R27" s="5"/>
      <c r="S27" s="5"/>
      <c r="T27" s="5"/>
      <c r="U27" s="5"/>
      <c r="V27" s="5"/>
      <c r="W27" s="5"/>
    </row>
    <row r="28" spans="1:23" ht="12.75" customHeight="1" x14ac:dyDescent="0.2">
      <c r="A28" s="351"/>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40" t="str">
        <f>'RAS-funkcijski'!B141</f>
        <v>Kontrolni zbroj (šifre 01+02+03+04+05+06+07+08+09+10)</v>
      </c>
      <c r="C31" s="341"/>
      <c r="D31" s="341"/>
      <c r="E31" s="341"/>
      <c r="F31" s="342"/>
      <c r="G31" s="128" t="str">
        <f>'RAS-funkcijski'!C141</f>
        <v>R1</v>
      </c>
      <c r="H31" s="275">
        <f>'RAS-funkcijski'!D141</f>
        <v>16602858.5</v>
      </c>
      <c r="I31" s="275">
        <f>'RAS-funkcijski'!E141</f>
        <v>20357340.260000002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5"/>
      <c r="D33" s="335"/>
      <c r="E33" s="335"/>
      <c r="F33" s="336"/>
      <c r="G33" s="126" t="str">
        <f>'P-VRIO'!C5</f>
        <v>9151</v>
      </c>
      <c r="H33" s="275">
        <f>'P-VRIO'!D5</f>
        <v>0</v>
      </c>
      <c r="I33" s="275">
        <f>'P-VRIO'!E5</f>
        <v>2062.8000000000002</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8"/>
      <c r="D34" s="338"/>
      <c r="E34" s="338"/>
      <c r="F34" s="339"/>
      <c r="G34" s="127" t="str">
        <f>'P-VRIO'!C22</f>
        <v>91512</v>
      </c>
      <c r="H34" s="275">
        <f>'P-VRIO'!D22</f>
        <v>0</v>
      </c>
      <c r="I34" s="275">
        <f>'P-VRIO'!E22</f>
        <v>62.34</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4" t="str">
        <f>OBVEZE!B5</f>
        <v>Stanje obveza 1. siječnja (=stanju obveza iz Izvještaja o obvezama na 31. prosinca prethodne godine)</v>
      </c>
      <c r="C38" s="335"/>
      <c r="D38" s="335"/>
      <c r="E38" s="335"/>
      <c r="F38" s="336"/>
      <c r="G38" s="126" t="str">
        <f>OBVEZE!C5</f>
        <v>V001</v>
      </c>
      <c r="H38" s="275">
        <f>OBVEZE!D5</f>
        <v>1093790.51</v>
      </c>
      <c r="I38" s="275" t="s">
        <v>1995</v>
      </c>
      <c r="J38" s="5"/>
      <c r="K38" s="5"/>
      <c r="L38" s="5"/>
      <c r="M38" s="5"/>
      <c r="N38" s="5"/>
      <c r="O38" s="5"/>
      <c r="P38" s="5"/>
      <c r="Q38" s="5"/>
      <c r="R38" s="5"/>
      <c r="S38" s="5"/>
      <c r="T38" s="5"/>
      <c r="U38" s="5"/>
      <c r="V38" s="5"/>
      <c r="W38" s="5"/>
    </row>
    <row r="39" spans="1:23" ht="12.75" customHeight="1" x14ac:dyDescent="0.2">
      <c r="A39" s="351"/>
      <c r="B39" s="337" t="str">
        <f>OBVEZE!B44</f>
        <v>Stanje obveza na kraju izvještajnog razdoblja (šifre V001+V002-V004) i (šifre V007+V009)</v>
      </c>
      <c r="C39" s="338"/>
      <c r="D39" s="338"/>
      <c r="E39" s="338"/>
      <c r="F39" s="339"/>
      <c r="G39" s="127" t="str">
        <f>OBVEZE!C44</f>
        <v>V006</v>
      </c>
      <c r="H39" s="275" t="s">
        <v>1995</v>
      </c>
      <c r="I39" s="275">
        <f>OBVEZE!D44</f>
        <v>1563571.3500000052</v>
      </c>
      <c r="J39" s="5"/>
      <c r="K39" s="5"/>
      <c r="L39" s="5"/>
      <c r="M39" s="5"/>
      <c r="N39" s="5"/>
      <c r="O39" s="5"/>
      <c r="P39" s="5"/>
      <c r="Q39" s="5"/>
      <c r="R39" s="5"/>
      <c r="S39" s="5"/>
      <c r="T39" s="5"/>
      <c r="U39" s="5"/>
      <c r="V39" s="5"/>
      <c r="W39" s="5"/>
    </row>
    <row r="40" spans="1:23" ht="12.75" customHeight="1" x14ac:dyDescent="0.2">
      <c r="A40" s="351"/>
      <c r="B40" s="337" t="str">
        <f>OBVEZE!B45</f>
        <v>Stanje dospjelih obveza na kraju izvještajnog razdoblja (šifre V008+D23+D24 + 'D dio 25,26' + D27)</v>
      </c>
      <c r="C40" s="338"/>
      <c r="D40" s="338"/>
      <c r="E40" s="338"/>
      <c r="F40" s="339"/>
      <c r="G40" s="127" t="str">
        <f>OBVEZE!C45</f>
        <v>V007</v>
      </c>
      <c r="H40" s="275" t="s">
        <v>1995</v>
      </c>
      <c r="I40" s="275">
        <f>OBVEZE!D45</f>
        <v>8354.5299999999988</v>
      </c>
      <c r="J40" s="5"/>
      <c r="K40" s="5"/>
      <c r="L40" s="5"/>
      <c r="M40" s="5"/>
      <c r="N40" s="5"/>
      <c r="O40" s="5"/>
      <c r="P40" s="5"/>
      <c r="Q40" s="5"/>
      <c r="R40" s="5"/>
      <c r="S40" s="5"/>
      <c r="T40" s="5"/>
      <c r="U40" s="5"/>
      <c r="V40" s="5"/>
      <c r="W40" s="5"/>
    </row>
    <row r="41" spans="1:23" ht="12.75" customHeight="1" x14ac:dyDescent="0.2">
      <c r="A41" s="352"/>
      <c r="B41" s="340" t="str">
        <f>OBVEZE!B104</f>
        <v>Stanje nedospjelih obveza na kraju izvještajnog razdoblja (šifre V010 + ND23 + ND24 + 'ND dio 25,26' + ND27)</v>
      </c>
      <c r="C41" s="341"/>
      <c r="D41" s="341"/>
      <c r="E41" s="341"/>
      <c r="F41" s="342"/>
      <c r="G41" s="128" t="str">
        <f>OBVEZE!C104</f>
        <v>V009</v>
      </c>
      <c r="H41" s="276" t="s">
        <v>1995</v>
      </c>
      <c r="I41" s="276">
        <f>OBVEZE!D104</f>
        <v>1555216.8199999998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J10" sqref="J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v>12</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16660148.549999999</v>
      </c>
      <c r="E6" s="60">
        <f>E7+E43+E49+E82+E106+E125+E134+E140</f>
        <v>19286846.169999998</v>
      </c>
      <c r="F6" s="45">
        <f t="shared" ref="F6:F69" si="0">IF(D6&lt;&gt;0,IF(E6/D6&gt;=100,"&gt;&gt;100",E6/D6*100),"-")</f>
        <v>115.76635173520107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8805.25</v>
      </c>
      <c r="E125" s="60">
        <f>E126+E129</f>
        <v>10283.25</v>
      </c>
      <c r="F125" s="45">
        <f t="shared" si="1"/>
        <v>116.78544050424462</v>
      </c>
    </row>
    <row r="126" spans="1:6" ht="12.75" customHeight="1" x14ac:dyDescent="0.2">
      <c r="A126" s="63">
        <v>661</v>
      </c>
      <c r="B126" s="65" t="s">
        <v>255</v>
      </c>
      <c r="C126" s="247" t="s">
        <v>256</v>
      </c>
      <c r="D126" s="60">
        <f>SUM(D127:D128)</f>
        <v>8805.25</v>
      </c>
      <c r="E126" s="60">
        <f>SUM(E127:E128)</f>
        <v>10283.25</v>
      </c>
      <c r="F126" s="45">
        <f t="shared" si="1"/>
        <v>116.78544050424462</v>
      </c>
    </row>
    <row r="127" spans="1:6" ht="12.75" customHeight="1" x14ac:dyDescent="0.2">
      <c r="A127" s="63">
        <v>6614</v>
      </c>
      <c r="B127" s="65" t="s">
        <v>257</v>
      </c>
      <c r="C127" s="247" t="s">
        <v>258</v>
      </c>
      <c r="D127" s="194">
        <v>8805.25</v>
      </c>
      <c r="E127" s="194">
        <v>10283.25</v>
      </c>
      <c r="F127" s="45">
        <f t="shared" si="1"/>
        <v>116.78544050424462</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16651343.299999999</v>
      </c>
      <c r="E134" s="60">
        <f>E135+E139</f>
        <v>19276562.919999998</v>
      </c>
      <c r="F134" s="45">
        <f t="shared" ref="F134:F197" si="2">IF(D134&lt;&gt;0,IF(E134/D134&gt;=100,"&gt;&gt;100",E134/D134*100),"-")</f>
        <v>115.76581283985658</v>
      </c>
    </row>
    <row r="135" spans="1:6" ht="24" x14ac:dyDescent="0.2">
      <c r="A135" s="63">
        <v>671</v>
      </c>
      <c r="B135" s="182" t="s">
        <v>273</v>
      </c>
      <c r="C135" s="247" t="s">
        <v>274</v>
      </c>
      <c r="D135" s="60">
        <f>SUM(D136:D138)</f>
        <v>16651343.299999999</v>
      </c>
      <c r="E135" s="60">
        <f>SUM(E136:E138)</f>
        <v>19276562.919999998</v>
      </c>
      <c r="F135" s="45">
        <f t="shared" si="2"/>
        <v>115.76581283985658</v>
      </c>
    </row>
    <row r="136" spans="1:6" ht="12.75" customHeight="1" x14ac:dyDescent="0.2">
      <c r="A136" s="63">
        <v>6711</v>
      </c>
      <c r="B136" s="65" t="s">
        <v>275</v>
      </c>
      <c r="C136" s="247" t="s">
        <v>276</v>
      </c>
      <c r="D136" s="194">
        <v>12103796.289999999</v>
      </c>
      <c r="E136" s="194">
        <v>13311006.029999999</v>
      </c>
      <c r="F136" s="45">
        <f t="shared" si="2"/>
        <v>109.97381078692956</v>
      </c>
    </row>
    <row r="137" spans="1:6" ht="24" x14ac:dyDescent="0.2">
      <c r="A137" s="63">
        <v>6712</v>
      </c>
      <c r="B137" s="182" t="s">
        <v>277</v>
      </c>
      <c r="C137" s="247" t="s">
        <v>278</v>
      </c>
      <c r="D137" s="194">
        <v>4547547.01</v>
      </c>
      <c r="E137" s="194">
        <v>5965556.8899999997</v>
      </c>
      <c r="F137" s="45">
        <f t="shared" si="2"/>
        <v>131.1818630325715</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12122199.110000001</v>
      </c>
      <c r="E152" s="60">
        <f>E153+E164+E202+E221+E230+E262+E273</f>
        <v>14313413.539999999</v>
      </c>
      <c r="F152" s="45">
        <f t="shared" si="2"/>
        <v>118.07604717688882</v>
      </c>
    </row>
    <row r="153" spans="1:6" ht="12.75" customHeight="1" x14ac:dyDescent="0.2">
      <c r="A153" s="63">
        <v>31</v>
      </c>
      <c r="B153" s="64" t="s">
        <v>308</v>
      </c>
      <c r="C153" s="247" t="s">
        <v>309</v>
      </c>
      <c r="D153" s="60">
        <f>D154+D159+D160</f>
        <v>10545842.280000001</v>
      </c>
      <c r="E153" s="60">
        <f>E154+E159+E160</f>
        <v>12565532.24</v>
      </c>
      <c r="F153" s="45">
        <f t="shared" si="2"/>
        <v>119.15152821724165</v>
      </c>
    </row>
    <row r="154" spans="1:6" ht="12.75" customHeight="1" x14ac:dyDescent="0.2">
      <c r="A154" s="63">
        <v>311</v>
      </c>
      <c r="B154" s="64" t="s">
        <v>310</v>
      </c>
      <c r="C154" s="247" t="s">
        <v>311</v>
      </c>
      <c r="D154" s="60">
        <f>SUM(D155:D158)</f>
        <v>8846894.0100000016</v>
      </c>
      <c r="E154" s="60">
        <f>SUM(E155:E158)</f>
        <v>10558139.25</v>
      </c>
      <c r="F154" s="45">
        <f t="shared" si="2"/>
        <v>119.34289297538444</v>
      </c>
    </row>
    <row r="155" spans="1:6" ht="12.75" customHeight="1" x14ac:dyDescent="0.2">
      <c r="A155" s="63">
        <v>3111</v>
      </c>
      <c r="B155" s="64" t="s">
        <v>312</v>
      </c>
      <c r="C155" s="247" t="s">
        <v>313</v>
      </c>
      <c r="D155" s="194">
        <v>8821720.3000000007</v>
      </c>
      <c r="E155" s="194">
        <v>10520549.949999999</v>
      </c>
      <c r="F155" s="45">
        <f t="shared" si="2"/>
        <v>119.2573510860461</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25173.71</v>
      </c>
      <c r="E157" s="194">
        <v>37589.300000000003</v>
      </c>
      <c r="F157" s="45">
        <f t="shared" si="2"/>
        <v>149.31966722425898</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252210.77</v>
      </c>
      <c r="E159" s="194">
        <v>275252.02</v>
      </c>
      <c r="F159" s="45">
        <f t="shared" si="2"/>
        <v>109.13571216645508</v>
      </c>
    </row>
    <row r="160" spans="1:6" ht="12.75" customHeight="1" x14ac:dyDescent="0.2">
      <c r="A160" s="63">
        <v>313</v>
      </c>
      <c r="B160" s="65" t="s">
        <v>322</v>
      </c>
      <c r="C160" s="247" t="s">
        <v>323</v>
      </c>
      <c r="D160" s="60">
        <f>SUM(D161:D163)</f>
        <v>1446737.5</v>
      </c>
      <c r="E160" s="60">
        <f>SUM(E161:E163)</f>
        <v>1732140.97</v>
      </c>
      <c r="F160" s="45">
        <f t="shared" si="2"/>
        <v>119.72738454626356</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1446737.5</v>
      </c>
      <c r="E162" s="194">
        <v>1732140.97</v>
      </c>
      <c r="F162" s="45">
        <f t="shared" si="2"/>
        <v>119.72738454626356</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1567773.7</v>
      </c>
      <c r="E164" s="60">
        <f>E165+E170+E178+E188+E189+E194</f>
        <v>1735562.36</v>
      </c>
      <c r="F164" s="45">
        <f t="shared" si="2"/>
        <v>110.70235200399141</v>
      </c>
    </row>
    <row r="165" spans="1:6" ht="12.75" customHeight="1" x14ac:dyDescent="0.2">
      <c r="A165" s="63">
        <v>321</v>
      </c>
      <c r="B165" s="64" t="s">
        <v>332</v>
      </c>
      <c r="C165" s="247" t="s">
        <v>333</v>
      </c>
      <c r="D165" s="60">
        <f>SUM(D166:D169)</f>
        <v>321042.42</v>
      </c>
      <c r="E165" s="60">
        <f>SUM(E166:E169)</f>
        <v>357177.13</v>
      </c>
      <c r="F165" s="45">
        <f t="shared" si="2"/>
        <v>111.25543160308847</v>
      </c>
    </row>
    <row r="166" spans="1:6" ht="12.75" customHeight="1" x14ac:dyDescent="0.2">
      <c r="A166" s="63">
        <v>3211</v>
      </c>
      <c r="B166" s="64" t="s">
        <v>334</v>
      </c>
      <c r="C166" s="247" t="s">
        <v>335</v>
      </c>
      <c r="D166" s="194">
        <v>123215.91</v>
      </c>
      <c r="E166" s="194">
        <v>141326.43</v>
      </c>
      <c r="F166" s="45">
        <f t="shared" si="2"/>
        <v>114.69819928286857</v>
      </c>
    </row>
    <row r="167" spans="1:6" ht="12.75" customHeight="1" x14ac:dyDescent="0.2">
      <c r="A167" s="63">
        <v>3212</v>
      </c>
      <c r="B167" s="64" t="s">
        <v>336</v>
      </c>
      <c r="C167" s="247" t="s">
        <v>337</v>
      </c>
      <c r="D167" s="194">
        <v>179776.81</v>
      </c>
      <c r="E167" s="194">
        <v>190228.35</v>
      </c>
      <c r="F167" s="45">
        <f t="shared" si="2"/>
        <v>105.81361967653113</v>
      </c>
    </row>
    <row r="168" spans="1:6" ht="12.75" customHeight="1" x14ac:dyDescent="0.2">
      <c r="A168" s="63">
        <v>3213</v>
      </c>
      <c r="B168" s="64" t="s">
        <v>338</v>
      </c>
      <c r="C168" s="247" t="s">
        <v>339</v>
      </c>
      <c r="D168" s="194">
        <v>18049.7</v>
      </c>
      <c r="E168" s="194">
        <v>25622.35</v>
      </c>
      <c r="F168" s="45">
        <f t="shared" si="2"/>
        <v>141.95443691584902</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166133.9</v>
      </c>
      <c r="E170" s="60">
        <f>SUM(E171:E177)</f>
        <v>133922.45000000001</v>
      </c>
      <c r="F170" s="45">
        <f t="shared" si="2"/>
        <v>80.611151607227669</v>
      </c>
    </row>
    <row r="171" spans="1:6" ht="12.75" customHeight="1" x14ac:dyDescent="0.2">
      <c r="A171" s="63">
        <v>3221</v>
      </c>
      <c r="B171" s="64" t="s">
        <v>344</v>
      </c>
      <c r="C171" s="247" t="s">
        <v>345</v>
      </c>
      <c r="D171" s="194">
        <v>59188.34</v>
      </c>
      <c r="E171" s="194">
        <v>29424.52</v>
      </c>
      <c r="F171" s="45">
        <f t="shared" si="2"/>
        <v>49.713372600076298</v>
      </c>
    </row>
    <row r="172" spans="1:6" ht="12.75" customHeight="1" x14ac:dyDescent="0.2">
      <c r="A172" s="63">
        <v>3222</v>
      </c>
      <c r="B172" s="64" t="s">
        <v>346</v>
      </c>
      <c r="C172" s="247" t="s">
        <v>347</v>
      </c>
      <c r="D172" s="194">
        <v>7787.69</v>
      </c>
      <c r="E172" s="194">
        <v>9576.7900000000009</v>
      </c>
      <c r="F172" s="45">
        <f t="shared" si="2"/>
        <v>122.97343628213247</v>
      </c>
    </row>
    <row r="173" spans="1:6" ht="12.75" customHeight="1" x14ac:dyDescent="0.2">
      <c r="A173" s="63">
        <v>3223</v>
      </c>
      <c r="B173" s="65" t="s">
        <v>348</v>
      </c>
      <c r="C173" s="247" t="s">
        <v>349</v>
      </c>
      <c r="D173" s="194">
        <v>85399.09</v>
      </c>
      <c r="E173" s="194">
        <v>86432.08</v>
      </c>
      <c r="F173" s="45">
        <f t="shared" si="2"/>
        <v>101.2096030531473</v>
      </c>
    </row>
    <row r="174" spans="1:6" ht="12.75" customHeight="1" x14ac:dyDescent="0.2">
      <c r="A174" s="63">
        <v>3224</v>
      </c>
      <c r="B174" s="65" t="s">
        <v>350</v>
      </c>
      <c r="C174" s="247" t="s">
        <v>351</v>
      </c>
      <c r="D174" s="194">
        <v>364.17</v>
      </c>
      <c r="E174" s="194">
        <v>887.89</v>
      </c>
      <c r="F174" s="45">
        <f t="shared" si="2"/>
        <v>243.81195595463657</v>
      </c>
    </row>
    <row r="175" spans="1:6" ht="12.75" customHeight="1" x14ac:dyDescent="0.2">
      <c r="A175" s="63">
        <v>3225</v>
      </c>
      <c r="B175" s="65" t="s">
        <v>352</v>
      </c>
      <c r="C175" s="247" t="s">
        <v>353</v>
      </c>
      <c r="D175" s="194">
        <v>10068.83</v>
      </c>
      <c r="E175" s="194">
        <v>4705.63</v>
      </c>
      <c r="F175" s="45">
        <f t="shared" si="2"/>
        <v>46.734625572186637</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3325.78</v>
      </c>
      <c r="E177" s="194">
        <v>2895.54</v>
      </c>
      <c r="F177" s="45">
        <f t="shared" si="2"/>
        <v>87.063485858956398</v>
      </c>
    </row>
    <row r="178" spans="1:6" ht="12.75" customHeight="1" x14ac:dyDescent="0.2">
      <c r="A178" s="63">
        <v>323</v>
      </c>
      <c r="B178" s="65" t="s">
        <v>358</v>
      </c>
      <c r="C178" s="247" t="s">
        <v>359</v>
      </c>
      <c r="D178" s="60">
        <f>SUM(D179:D187)</f>
        <v>986004.61999999988</v>
      </c>
      <c r="E178" s="60">
        <f>SUM(E179:E187)</f>
        <v>1133108.6400000001</v>
      </c>
      <c r="F178" s="45">
        <f t="shared" si="2"/>
        <v>114.91920189988565</v>
      </c>
    </row>
    <row r="179" spans="1:6" ht="12.75" customHeight="1" x14ac:dyDescent="0.2">
      <c r="A179" s="63">
        <v>3231</v>
      </c>
      <c r="B179" s="65" t="s">
        <v>360</v>
      </c>
      <c r="C179" s="247" t="s">
        <v>361</v>
      </c>
      <c r="D179" s="194">
        <v>111032.93</v>
      </c>
      <c r="E179" s="194">
        <v>179014.84</v>
      </c>
      <c r="F179" s="45">
        <f t="shared" si="2"/>
        <v>161.22680001329337</v>
      </c>
    </row>
    <row r="180" spans="1:6" ht="12.75" customHeight="1" x14ac:dyDescent="0.2">
      <c r="A180" s="63">
        <v>3232</v>
      </c>
      <c r="B180" s="65" t="s">
        <v>362</v>
      </c>
      <c r="C180" s="247" t="s">
        <v>363</v>
      </c>
      <c r="D180" s="194">
        <v>82529.81</v>
      </c>
      <c r="E180" s="194">
        <v>37887.120000000003</v>
      </c>
      <c r="F180" s="45">
        <f t="shared" si="2"/>
        <v>45.907194018743056</v>
      </c>
    </row>
    <row r="181" spans="1:6" ht="12.75" customHeight="1" x14ac:dyDescent="0.2">
      <c r="A181" s="63">
        <v>3233</v>
      </c>
      <c r="B181" s="65" t="s">
        <v>364</v>
      </c>
      <c r="C181" s="247" t="s">
        <v>365</v>
      </c>
      <c r="D181" s="194">
        <v>10506.9</v>
      </c>
      <c r="E181" s="194">
        <v>10427.11</v>
      </c>
      <c r="F181" s="45">
        <f t="shared" si="2"/>
        <v>99.24059427614236</v>
      </c>
    </row>
    <row r="182" spans="1:6" ht="12.75" customHeight="1" x14ac:dyDescent="0.2">
      <c r="A182" s="63">
        <v>3234</v>
      </c>
      <c r="B182" s="65" t="s">
        <v>366</v>
      </c>
      <c r="C182" s="247" t="s">
        <v>367</v>
      </c>
      <c r="D182" s="194">
        <v>51460.86</v>
      </c>
      <c r="E182" s="194">
        <v>48891.6</v>
      </c>
      <c r="F182" s="45">
        <f t="shared" si="2"/>
        <v>95.00735121799363</v>
      </c>
    </row>
    <row r="183" spans="1:6" ht="12.75" customHeight="1" x14ac:dyDescent="0.2">
      <c r="A183" s="63">
        <v>3235</v>
      </c>
      <c r="B183" s="64" t="s">
        <v>368</v>
      </c>
      <c r="C183" s="247" t="s">
        <v>369</v>
      </c>
      <c r="D183" s="194">
        <v>282231.67</v>
      </c>
      <c r="E183" s="194">
        <v>376851.13</v>
      </c>
      <c r="F183" s="45">
        <f t="shared" si="2"/>
        <v>133.52545800405747</v>
      </c>
    </row>
    <row r="184" spans="1:6" ht="12.75" customHeight="1" x14ac:dyDescent="0.2">
      <c r="A184" s="63">
        <v>3236</v>
      </c>
      <c r="B184" s="64" t="s">
        <v>370</v>
      </c>
      <c r="C184" s="247" t="s">
        <v>371</v>
      </c>
      <c r="D184" s="194">
        <v>16828.03</v>
      </c>
      <c r="E184" s="194">
        <v>18031.09</v>
      </c>
      <c r="F184" s="45">
        <f t="shared" si="2"/>
        <v>107.14914342320523</v>
      </c>
    </row>
    <row r="185" spans="1:6" ht="12.75" customHeight="1" x14ac:dyDescent="0.2">
      <c r="A185" s="63">
        <v>3237</v>
      </c>
      <c r="B185" s="64" t="s">
        <v>372</v>
      </c>
      <c r="C185" s="247" t="s">
        <v>373</v>
      </c>
      <c r="D185" s="194">
        <v>28971.23</v>
      </c>
      <c r="E185" s="194">
        <v>36491.47</v>
      </c>
      <c r="F185" s="45">
        <f t="shared" si="2"/>
        <v>125.95761381204733</v>
      </c>
    </row>
    <row r="186" spans="1:6" ht="12.75" customHeight="1" x14ac:dyDescent="0.2">
      <c r="A186" s="63">
        <v>3238</v>
      </c>
      <c r="B186" s="64" t="s">
        <v>374</v>
      </c>
      <c r="C186" s="247" t="s">
        <v>375</v>
      </c>
      <c r="D186" s="194">
        <v>196151.45</v>
      </c>
      <c r="E186" s="194">
        <v>204105.94</v>
      </c>
      <c r="F186" s="45">
        <f t="shared" si="2"/>
        <v>104.05527973410342</v>
      </c>
    </row>
    <row r="187" spans="1:6" ht="12.75" customHeight="1" x14ac:dyDescent="0.2">
      <c r="A187" s="63">
        <v>3239</v>
      </c>
      <c r="B187" s="64" t="s">
        <v>376</v>
      </c>
      <c r="C187" s="247" t="s">
        <v>377</v>
      </c>
      <c r="D187" s="194">
        <v>206291.74</v>
      </c>
      <c r="E187" s="194">
        <v>221408.34</v>
      </c>
      <c r="F187" s="45">
        <f t="shared" si="2"/>
        <v>107.32777764150907</v>
      </c>
    </row>
    <row r="188" spans="1:6" ht="12.75" customHeight="1" x14ac:dyDescent="0.2">
      <c r="A188" s="63">
        <v>324</v>
      </c>
      <c r="B188" s="64" t="s">
        <v>378</v>
      </c>
      <c r="C188" s="247" t="s">
        <v>379</v>
      </c>
      <c r="D188" s="194">
        <v>0</v>
      </c>
      <c r="E188" s="194">
        <v>714.2</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94592.76</v>
      </c>
      <c r="E194" s="60">
        <f>SUM(E195:E201)</f>
        <v>110639.94</v>
      </c>
      <c r="F194" s="45">
        <f t="shared" si="2"/>
        <v>116.9644907284659</v>
      </c>
    </row>
    <row r="195" spans="1:6" ht="12.75" customHeight="1" x14ac:dyDescent="0.2">
      <c r="A195" s="63">
        <v>3291</v>
      </c>
      <c r="B195" s="183" t="s">
        <v>392</v>
      </c>
      <c r="C195" s="247" t="s">
        <v>393</v>
      </c>
      <c r="D195" s="194">
        <v>14938.87</v>
      </c>
      <c r="E195" s="194">
        <v>16830.09</v>
      </c>
      <c r="F195" s="45">
        <f t="shared" si="2"/>
        <v>112.65972593643295</v>
      </c>
    </row>
    <row r="196" spans="1:6" ht="12.75" customHeight="1" x14ac:dyDescent="0.2">
      <c r="A196" s="63">
        <v>3292</v>
      </c>
      <c r="B196" s="64" t="s">
        <v>394</v>
      </c>
      <c r="C196" s="247" t="s">
        <v>395</v>
      </c>
      <c r="D196" s="194">
        <v>10089.700000000001</v>
      </c>
      <c r="E196" s="194">
        <v>11665.61</v>
      </c>
      <c r="F196" s="45">
        <f t="shared" si="2"/>
        <v>115.61899759160332</v>
      </c>
    </row>
    <row r="197" spans="1:6" ht="12.75" customHeight="1" x14ac:dyDescent="0.2">
      <c r="A197" s="63">
        <v>3293</v>
      </c>
      <c r="B197" s="64" t="s">
        <v>396</v>
      </c>
      <c r="C197" s="247" t="s">
        <v>397</v>
      </c>
      <c r="D197" s="194">
        <v>39750.07</v>
      </c>
      <c r="E197" s="194">
        <v>51145.59</v>
      </c>
      <c r="F197" s="45">
        <f t="shared" si="2"/>
        <v>128.6679243583722</v>
      </c>
    </row>
    <row r="198" spans="1:6" ht="12.75" customHeight="1" x14ac:dyDescent="0.2">
      <c r="A198" s="63">
        <v>3294</v>
      </c>
      <c r="B198" s="64" t="s">
        <v>398</v>
      </c>
      <c r="C198" s="247" t="s">
        <v>399</v>
      </c>
      <c r="D198" s="194">
        <v>2810.43</v>
      </c>
      <c r="E198" s="194">
        <v>2897.17</v>
      </c>
      <c r="F198" s="45">
        <f t="shared" ref="F198:F261" si="3">IF(D198&lt;&gt;0,IF(E198/D198&gt;=100,"&gt;&gt;100",E198/D198*100),"-")</f>
        <v>103.08636045018022</v>
      </c>
    </row>
    <row r="199" spans="1:6" ht="12.75" customHeight="1" x14ac:dyDescent="0.2">
      <c r="A199" s="63">
        <v>3295</v>
      </c>
      <c r="B199" s="64" t="s">
        <v>400</v>
      </c>
      <c r="C199" s="247" t="s">
        <v>401</v>
      </c>
      <c r="D199" s="194">
        <v>15439.93</v>
      </c>
      <c r="E199" s="194">
        <v>18731.41</v>
      </c>
      <c r="F199" s="45">
        <f t="shared" si="3"/>
        <v>121.31797229650651</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11563.76</v>
      </c>
      <c r="E201" s="194">
        <v>9370.07</v>
      </c>
      <c r="F201" s="45">
        <f t="shared" si="3"/>
        <v>81.029613205393403</v>
      </c>
    </row>
    <row r="202" spans="1:6" ht="12.75" customHeight="1" x14ac:dyDescent="0.2">
      <c r="A202" s="63">
        <v>34</v>
      </c>
      <c r="B202" s="183" t="s">
        <v>406</v>
      </c>
      <c r="C202" s="247" t="s">
        <v>407</v>
      </c>
      <c r="D202" s="60">
        <f>D203+D208+D216</f>
        <v>6653.15</v>
      </c>
      <c r="E202" s="60">
        <f>E203+E208+E216</f>
        <v>2179.33</v>
      </c>
      <c r="F202" s="45">
        <f t="shared" si="3"/>
        <v>32.7563635270511</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6403.4</v>
      </c>
      <c r="E208" s="60">
        <f>SUM(E209:E215)</f>
        <v>2033.75</v>
      </c>
      <c r="F208" s="45">
        <f t="shared" si="3"/>
        <v>31.760470999781372</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6403.4</v>
      </c>
      <c r="E211" s="194">
        <v>2033.75</v>
      </c>
      <c r="F211" s="45">
        <f t="shared" si="3"/>
        <v>31.760470999781372</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249.75</v>
      </c>
      <c r="E216" s="60">
        <f>SUM(E217:E220)</f>
        <v>145.58000000000001</v>
      </c>
      <c r="F216" s="45">
        <f t="shared" si="3"/>
        <v>58.290290290290294</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249.75</v>
      </c>
      <c r="E219" s="194">
        <v>145.58000000000001</v>
      </c>
      <c r="F219" s="45">
        <f t="shared" si="3"/>
        <v>58.290290290290294</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1929.98</v>
      </c>
      <c r="E262" s="60">
        <f>E263+E269</f>
        <v>10139.61</v>
      </c>
      <c r="F262" s="45">
        <f t="shared" ref="F262:F306" si="4">IF(D262&lt;&gt;0,IF(E262/D262&gt;=100,"&gt;&gt;100",E262/D262*100),"-")</f>
        <v>525.37383807086087</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1929.98</v>
      </c>
      <c r="E269" s="60">
        <f>SUM(E270:E272)</f>
        <v>10139.61</v>
      </c>
      <c r="F269" s="45">
        <f t="shared" si="4"/>
        <v>525.37383807086087</v>
      </c>
    </row>
    <row r="270" spans="1:6" ht="12.75" customHeight="1" x14ac:dyDescent="0.2">
      <c r="A270" s="63">
        <v>3721</v>
      </c>
      <c r="B270" s="65" t="s">
        <v>533</v>
      </c>
      <c r="C270" s="247" t="s">
        <v>534</v>
      </c>
      <c r="D270" s="194">
        <v>1929.98</v>
      </c>
      <c r="E270" s="194">
        <v>10139.61</v>
      </c>
      <c r="F270" s="45">
        <f t="shared" si="4"/>
        <v>525.37383807086087</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12122199.110000001</v>
      </c>
      <c r="E299" s="60">
        <f>E152-E297+E298</f>
        <v>14313413.539999999</v>
      </c>
      <c r="F299" s="45">
        <f t="shared" si="4"/>
        <v>118.07604717688882</v>
      </c>
    </row>
    <row r="300" spans="1:6" ht="12.75" customHeight="1" x14ac:dyDescent="0.2">
      <c r="A300" s="63" t="s">
        <v>582</v>
      </c>
      <c r="B300" s="64" t="s">
        <v>593</v>
      </c>
      <c r="C300" s="247" t="s">
        <v>594</v>
      </c>
      <c r="D300" s="60">
        <f>IF(D6&gt;=D299,D6-D299,0)</f>
        <v>4537949.4399999976</v>
      </c>
      <c r="E300" s="60">
        <f>IF(E6&gt;=E299,E6-E299,0)</f>
        <v>4973432.629999999</v>
      </c>
      <c r="F300" s="45">
        <f t="shared" si="4"/>
        <v>109.59647514274644</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1689.81</v>
      </c>
      <c r="E302" s="194">
        <v>1689.81</v>
      </c>
      <c r="F302" s="45">
        <f t="shared" si="4"/>
        <v>100</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4480659.3899999997</v>
      </c>
      <c r="E360" s="60">
        <f>E361+E373+E406+E410+E412</f>
        <v>6043926.7200000007</v>
      </c>
      <c r="F360" s="45">
        <f t="shared" si="6"/>
        <v>134.88922486473584</v>
      </c>
    </row>
    <row r="361" spans="1:6" ht="12.75" customHeight="1" x14ac:dyDescent="0.2">
      <c r="A361" s="63">
        <v>41</v>
      </c>
      <c r="B361" s="64" t="s">
        <v>714</v>
      </c>
      <c r="C361" s="247" t="s">
        <v>715</v>
      </c>
      <c r="D361" s="60">
        <f>D362+D366</f>
        <v>0</v>
      </c>
      <c r="E361" s="60">
        <f>E362+E366</f>
        <v>25000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25000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25000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92331.43</v>
      </c>
      <c r="E373" s="60">
        <f>E374+E379+E388+E393+E398+E401</f>
        <v>239949.78</v>
      </c>
      <c r="F373" s="45">
        <f t="shared" si="7"/>
        <v>259.87876500992132</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92331.43</v>
      </c>
      <c r="E379" s="60">
        <f>SUM(E380:E387)</f>
        <v>239949.78</v>
      </c>
      <c r="F379" s="45">
        <f t="shared" si="7"/>
        <v>259.87876500992132</v>
      </c>
    </row>
    <row r="380" spans="1:6" ht="12.75" customHeight="1" x14ac:dyDescent="0.2">
      <c r="A380" s="63">
        <v>4221</v>
      </c>
      <c r="B380" s="64" t="s">
        <v>648</v>
      </c>
      <c r="C380" s="247" t="s">
        <v>740</v>
      </c>
      <c r="D380" s="194">
        <v>58022.07</v>
      </c>
      <c r="E380" s="194">
        <v>236522.47</v>
      </c>
      <c r="F380" s="45">
        <f t="shared" si="7"/>
        <v>407.64224716560437</v>
      </c>
    </row>
    <row r="381" spans="1:6" ht="12.75" customHeight="1" x14ac:dyDescent="0.2">
      <c r="A381" s="63">
        <v>4222</v>
      </c>
      <c r="B381" s="64" t="s">
        <v>741</v>
      </c>
      <c r="C381" s="247" t="s">
        <v>742</v>
      </c>
      <c r="D381" s="194">
        <v>1355.49</v>
      </c>
      <c r="E381" s="194">
        <v>2395.5</v>
      </c>
      <c r="F381" s="45">
        <f t="shared" si="7"/>
        <v>176.72575968837839</v>
      </c>
    </row>
    <row r="382" spans="1:6" ht="12.75" customHeight="1" x14ac:dyDescent="0.2">
      <c r="A382" s="63">
        <v>4223</v>
      </c>
      <c r="B382" s="64" t="s">
        <v>652</v>
      </c>
      <c r="C382" s="247" t="s">
        <v>743</v>
      </c>
      <c r="D382" s="194">
        <v>32953.870000000003</v>
      </c>
      <c r="E382" s="194">
        <v>1031.81</v>
      </c>
      <c r="F382" s="45">
        <f t="shared" si="7"/>
        <v>3.1310738313891506</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4388327.96</v>
      </c>
      <c r="E412" s="60">
        <f>SUM(E413:E416)</f>
        <v>5778976.9400000004</v>
      </c>
      <c r="F412" s="45">
        <f t="shared" si="8"/>
        <v>131.68972311723027</v>
      </c>
    </row>
    <row r="413" spans="1:6" ht="12.75" customHeight="1" x14ac:dyDescent="0.2">
      <c r="A413" s="63">
        <v>451</v>
      </c>
      <c r="B413" s="64" t="s">
        <v>785</v>
      </c>
      <c r="C413" s="247" t="s">
        <v>786</v>
      </c>
      <c r="D413" s="194">
        <v>4388327.96</v>
      </c>
      <c r="E413" s="194">
        <v>5778976.9400000004</v>
      </c>
      <c r="F413" s="45">
        <f t="shared" si="8"/>
        <v>131.68972311723027</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4480659.3899999997</v>
      </c>
      <c r="E418" s="60">
        <f>IF(E360&gt;=E308,E360-E308,0)</f>
        <v>6043926.7200000007</v>
      </c>
      <c r="F418" s="45">
        <f t="shared" si="8"/>
        <v>134.88922486473584</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127259.65</v>
      </c>
      <c r="E420" s="194">
        <v>69969.600000000006</v>
      </c>
      <c r="F420" s="45">
        <f t="shared" si="8"/>
        <v>54.981763661930557</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16660148.549999999</v>
      </c>
      <c r="E422" s="60">
        <f>E6+E308</f>
        <v>19286846.169999998</v>
      </c>
      <c r="F422" s="45">
        <f t="shared" si="8"/>
        <v>115.76635173520107</v>
      </c>
    </row>
    <row r="423" spans="1:6" ht="12.75" customHeight="1" x14ac:dyDescent="0.2">
      <c r="A423" s="63" t="s">
        <v>582</v>
      </c>
      <c r="B423" s="64" t="s">
        <v>805</v>
      </c>
      <c r="C423" s="247" t="s">
        <v>806</v>
      </c>
      <c r="D423" s="60">
        <f>D299+D360</f>
        <v>16602858.5</v>
      </c>
      <c r="E423" s="60">
        <f>E299+E360</f>
        <v>20357340.259999998</v>
      </c>
      <c r="F423" s="45">
        <f t="shared" si="8"/>
        <v>122.61346598840193</v>
      </c>
    </row>
    <row r="424" spans="1:6" ht="12.75" customHeight="1" x14ac:dyDescent="0.2">
      <c r="A424" s="63" t="s">
        <v>582</v>
      </c>
      <c r="B424" s="64" t="s">
        <v>807</v>
      </c>
      <c r="C424" s="247" t="s">
        <v>808</v>
      </c>
      <c r="D424" s="60">
        <f>IF(D422&gt;=D423,D422-D423,0)</f>
        <v>57290.049999998882</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1070494.0899999999</v>
      </c>
      <c r="F425" s="45" t="str">
        <f t="shared" si="8"/>
        <v>-</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125569.84</v>
      </c>
      <c r="E427" s="60">
        <f>IF(E303-E302+E420-E419&gt;=0,E303-E302+E420-E419,0)</f>
        <v>68279.790000000008</v>
      </c>
      <c r="F427" s="45">
        <f t="shared" si="8"/>
        <v>54.375947281608397</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70575.12</v>
      </c>
      <c r="E535" s="60">
        <f>E536+E571+E584+E597+E629</f>
        <v>74923.039999999979</v>
      </c>
      <c r="F535" s="45">
        <f t="shared" si="10"/>
        <v>106.16069799102004</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70575.12</v>
      </c>
      <c r="E597" s="60">
        <f>E598+E603+E607+E609+E616+E621</f>
        <v>74923.039999999979</v>
      </c>
      <c r="F597" s="45">
        <f t="shared" si="11"/>
        <v>106.16069799102004</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70575.12</v>
      </c>
      <c r="E609" s="60">
        <f>SUM(E610:E615)</f>
        <v>74923.039999999979</v>
      </c>
      <c r="F609" s="45">
        <f t="shared" si="11"/>
        <v>106.16069799102004</v>
      </c>
    </row>
    <row r="610" spans="1:6" ht="24" x14ac:dyDescent="0.2">
      <c r="A610" s="63">
        <v>5443</v>
      </c>
      <c r="B610" s="64" t="s">
        <v>1170</v>
      </c>
      <c r="C610" s="247" t="s">
        <v>1171</v>
      </c>
      <c r="D610" s="194">
        <v>70575.12</v>
      </c>
      <c r="E610" s="194">
        <v>74923.039999999979</v>
      </c>
      <c r="F610" s="45">
        <f t="shared" si="11"/>
        <v>106.16069799102004</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70575.12</v>
      </c>
      <c r="E640" s="60">
        <f>IF(E535-E430&gt;=0,E535-E430,0)</f>
        <v>74923.039999999979</v>
      </c>
      <c r="F640" s="45">
        <f t="shared" si="12"/>
        <v>106.16069799102004</v>
      </c>
    </row>
    <row r="641" spans="1:6" ht="12.75" customHeight="1" x14ac:dyDescent="0.2">
      <c r="A641" s="63">
        <v>92213</v>
      </c>
      <c r="B641" s="64" t="s">
        <v>1232</v>
      </c>
      <c r="C641" s="247" t="s">
        <v>1233</v>
      </c>
      <c r="D641" s="194">
        <v>145497.9</v>
      </c>
      <c r="E641" s="194">
        <v>74922.78</v>
      </c>
      <c r="F641" s="45">
        <f t="shared" si="12"/>
        <v>51.494062800906406</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16660148.549999999</v>
      </c>
      <c r="E643" s="60">
        <f>E422+E430</f>
        <v>19286846.169999998</v>
      </c>
      <c r="F643" s="45">
        <f t="shared" si="12"/>
        <v>115.76635173520107</v>
      </c>
    </row>
    <row r="644" spans="1:6" ht="12.75" customHeight="1" x14ac:dyDescent="0.2">
      <c r="A644" s="63" t="s">
        <v>582</v>
      </c>
      <c r="B644" s="64" t="s">
        <v>1238</v>
      </c>
      <c r="C644" s="247" t="s">
        <v>1239</v>
      </c>
      <c r="D644" s="60">
        <f>D423+D535</f>
        <v>16673433.619999999</v>
      </c>
      <c r="E644" s="60">
        <f>E423+E535</f>
        <v>20432263.299999997</v>
      </c>
      <c r="F644" s="45">
        <f t="shared" si="12"/>
        <v>122.54382489933707</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13285.070000000298</v>
      </c>
      <c r="E646" s="60">
        <f>IF(E644&gt;=E643,E644-E643,0)</f>
        <v>1145417.129999999</v>
      </c>
      <c r="F646" s="45">
        <f t="shared" si="12"/>
        <v>8621.8373708228355</v>
      </c>
    </row>
    <row r="647" spans="1:6" ht="24" x14ac:dyDescent="0.2">
      <c r="A647" s="251" t="s">
        <v>1244</v>
      </c>
      <c r="B647" s="64" t="s">
        <v>1245</v>
      </c>
      <c r="C647" s="252" t="s">
        <v>1244</v>
      </c>
      <c r="D647" s="60">
        <f>IF(D426-D427+D641-D642&gt;=0,D426-D427+D641-D642,0)</f>
        <v>19928.059999999998</v>
      </c>
      <c r="E647" s="60">
        <f>IF(E426-E427+E641-E642&gt;=0,E426-E427+E641-E642,0)</f>
        <v>6642.9899999999907</v>
      </c>
      <c r="F647" s="45">
        <f t="shared" si="12"/>
        <v>33.334855475144046</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6642.9899999996996</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1138774.139999999</v>
      </c>
      <c r="F650" s="45" t="str">
        <f t="shared" si="12"/>
        <v>-</v>
      </c>
    </row>
    <row r="651" spans="1:6" ht="24" x14ac:dyDescent="0.2">
      <c r="A651" s="249" t="s">
        <v>1252</v>
      </c>
      <c r="B651" s="184" t="s">
        <v>1253</v>
      </c>
      <c r="C651" s="250" t="s">
        <v>1252</v>
      </c>
      <c r="D651" s="196">
        <v>951045.62</v>
      </c>
      <c r="E651" s="196">
        <v>7758.75</v>
      </c>
      <c r="F651" s="61">
        <f t="shared" si="12"/>
        <v>0.81581260003069034</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2171.66</v>
      </c>
      <c r="E653" s="194">
        <v>1396.98</v>
      </c>
      <c r="F653" s="45">
        <f t="shared" ref="F653:F716" si="13">IF(D653&lt;&gt;0,IF(E653/D653&gt;=100,"&gt;&gt;100",E653/D653*100),"-")</f>
        <v>64.327749279353128</v>
      </c>
    </row>
    <row r="654" spans="1:6" ht="12.75" customHeight="1" x14ac:dyDescent="0.2">
      <c r="A654" s="63" t="s">
        <v>1257</v>
      </c>
      <c r="B654" s="64" t="s">
        <v>1258</v>
      </c>
      <c r="C654" s="247" t="s">
        <v>1257</v>
      </c>
      <c r="D654" s="194">
        <v>9144718.7699999996</v>
      </c>
      <c r="E654" s="194">
        <v>33358123.82</v>
      </c>
      <c r="F654" s="45">
        <f t="shared" si="13"/>
        <v>364.78020438894265</v>
      </c>
    </row>
    <row r="655" spans="1:6" ht="12.75" customHeight="1" x14ac:dyDescent="0.2">
      <c r="A655" s="63" t="s">
        <v>1259</v>
      </c>
      <c r="B655" s="64" t="s">
        <v>1260</v>
      </c>
      <c r="C655" s="247" t="s">
        <v>1259</v>
      </c>
      <c r="D655" s="194">
        <v>9145493.4499999993</v>
      </c>
      <c r="E655" s="194">
        <v>33357033.48</v>
      </c>
      <c r="F655" s="45">
        <f t="shared" si="13"/>
        <v>364.73738308784209</v>
      </c>
    </row>
    <row r="656" spans="1:6" ht="24" x14ac:dyDescent="0.2">
      <c r="A656" s="63">
        <v>11</v>
      </c>
      <c r="B656" s="64" t="s">
        <v>1261</v>
      </c>
      <c r="C656" s="247" t="s">
        <v>1262</v>
      </c>
      <c r="D656" s="60">
        <f>+D653+D654-D655</f>
        <v>1396.980000000447</v>
      </c>
      <c r="E656" s="60">
        <f>+E653+E654-E655</f>
        <v>2487.320000000298</v>
      </c>
      <c r="F656" s="45">
        <f t="shared" si="13"/>
        <v>178.04979312513436</v>
      </c>
    </row>
    <row r="657" spans="1:6" ht="24" x14ac:dyDescent="0.2">
      <c r="A657" s="63" t="s">
        <v>582</v>
      </c>
      <c r="B657" s="64" t="s">
        <v>1263</v>
      </c>
      <c r="C657" s="247" t="s">
        <v>1264</v>
      </c>
      <c r="D657" s="253">
        <v>278</v>
      </c>
      <c r="E657" s="253">
        <v>270</v>
      </c>
      <c r="F657" s="45">
        <f t="shared" si="13"/>
        <v>97.122302158273371</v>
      </c>
    </row>
    <row r="658" spans="1:6" ht="24" x14ac:dyDescent="0.2">
      <c r="A658" s="63" t="s">
        <v>582</v>
      </c>
      <c r="B658" s="64" t="s">
        <v>1265</v>
      </c>
      <c r="C658" s="247" t="s">
        <v>1266</v>
      </c>
      <c r="D658" s="253">
        <v>0</v>
      </c>
      <c r="E658" s="253"/>
      <c r="F658" s="45" t="str">
        <f t="shared" si="13"/>
        <v>-</v>
      </c>
    </row>
    <row r="659" spans="1:6" ht="12.75" customHeight="1" x14ac:dyDescent="0.2">
      <c r="A659" s="63" t="s">
        <v>582</v>
      </c>
      <c r="B659" s="64" t="s">
        <v>1267</v>
      </c>
      <c r="C659" s="247" t="s">
        <v>1268</v>
      </c>
      <c r="D659" s="253">
        <v>262</v>
      </c>
      <c r="E659" s="253">
        <v>216</v>
      </c>
      <c r="F659" s="45">
        <f t="shared" si="13"/>
        <v>82.44274809160305</v>
      </c>
    </row>
    <row r="660" spans="1:6" ht="12.75" customHeight="1" x14ac:dyDescent="0.2">
      <c r="A660" s="63" t="s">
        <v>582</v>
      </c>
      <c r="B660" s="64" t="s">
        <v>1269</v>
      </c>
      <c r="C660" s="247" t="s">
        <v>1270</v>
      </c>
      <c r="D660" s="253">
        <v>0</v>
      </c>
      <c r="E660" s="253"/>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9294.24</v>
      </c>
      <c r="E732" s="192">
        <v>26063.23</v>
      </c>
      <c r="F732" s="71">
        <f t="shared" si="14"/>
        <v>280.42346657714887</v>
      </c>
    </row>
    <row r="733" spans="1:6" ht="12.75" customHeight="1" x14ac:dyDescent="0.2">
      <c r="A733" s="70">
        <v>31215</v>
      </c>
      <c r="B733" s="65" t="s">
        <v>1396</v>
      </c>
      <c r="C733" s="278" t="s">
        <v>1397</v>
      </c>
      <c r="D733" s="192">
        <v>13243.2</v>
      </c>
      <c r="E733" s="192">
        <v>7504.48</v>
      </c>
      <c r="F733" s="71">
        <f t="shared" si="14"/>
        <v>56.666666666666664</v>
      </c>
    </row>
    <row r="734" spans="1:6" ht="12.75" customHeight="1" x14ac:dyDescent="0.2">
      <c r="A734" s="70">
        <v>32121</v>
      </c>
      <c r="B734" s="65" t="s">
        <v>1398</v>
      </c>
      <c r="C734" s="278" t="s">
        <v>1399</v>
      </c>
      <c r="D734" s="192">
        <v>179776.81</v>
      </c>
      <c r="E734" s="192">
        <v>190228.35</v>
      </c>
      <c r="F734" s="71">
        <f t="shared" si="14"/>
        <v>105.81361967653113</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16778.03</v>
      </c>
      <c r="E736" s="194">
        <v>18031.09</v>
      </c>
      <c r="F736" s="45">
        <f t="shared" si="14"/>
        <v>107.46845726226502</v>
      </c>
    </row>
    <row r="737" spans="1:6" ht="12.75" customHeight="1" x14ac:dyDescent="0.2">
      <c r="A737" s="63" t="s">
        <v>1404</v>
      </c>
      <c r="B737" s="64" t="s">
        <v>1405</v>
      </c>
      <c r="C737" s="247" t="s">
        <v>1404</v>
      </c>
      <c r="D737" s="194">
        <v>2771.49</v>
      </c>
      <c r="E737" s="194">
        <v>0</v>
      </c>
      <c r="F737" s="45">
        <f t="shared" si="14"/>
        <v>0</v>
      </c>
    </row>
    <row r="738" spans="1:6" ht="12.75" customHeight="1" x14ac:dyDescent="0.2">
      <c r="A738" s="63" t="s">
        <v>1406</v>
      </c>
      <c r="B738" s="64" t="s">
        <v>1407</v>
      </c>
      <c r="C738" s="247" t="s">
        <v>1406</v>
      </c>
      <c r="D738" s="194">
        <v>2475.46</v>
      </c>
      <c r="E738" s="194">
        <v>13463.16</v>
      </c>
      <c r="F738" s="45">
        <f t="shared" si="14"/>
        <v>543.86497863023442</v>
      </c>
    </row>
    <row r="739" spans="1:6" ht="12.75" customHeight="1" x14ac:dyDescent="0.2">
      <c r="A739" s="70" t="s">
        <v>1408</v>
      </c>
      <c r="B739" s="65" t="s">
        <v>1409</v>
      </c>
      <c r="C739" s="278" t="s">
        <v>1408</v>
      </c>
      <c r="D739" s="192">
        <v>2124.2800000000002</v>
      </c>
      <c r="E739" s="192">
        <v>2117.5</v>
      </c>
      <c r="F739" s="71">
        <f t="shared" si="14"/>
        <v>99.680833035193089</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847.28</v>
      </c>
      <c r="E742" s="192">
        <v>1060.42</v>
      </c>
      <c r="F742" s="71">
        <f t="shared" si="14"/>
        <v>125.15579265414031</v>
      </c>
    </row>
    <row r="743" spans="1:6" ht="12.75" customHeight="1" x14ac:dyDescent="0.2">
      <c r="A743" s="70" t="s">
        <v>1416</v>
      </c>
      <c r="B743" s="65" t="s">
        <v>1417</v>
      </c>
      <c r="C743" s="277" t="s">
        <v>1416</v>
      </c>
      <c r="D743" s="192"/>
      <c r="E743" s="192">
        <v>2291</v>
      </c>
      <c r="F743" s="71" t="str">
        <f t="shared" si="14"/>
        <v>-</v>
      </c>
    </row>
    <row r="744" spans="1:6" ht="12.75" customHeight="1" x14ac:dyDescent="0.2">
      <c r="A744" s="70" t="s">
        <v>1418</v>
      </c>
      <c r="B744" s="65" t="s">
        <v>1419</v>
      </c>
      <c r="C744" s="277" t="s">
        <v>1418</v>
      </c>
      <c r="D744" s="192"/>
      <c r="E744" s="192">
        <v>13207.38</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6403.4</v>
      </c>
      <c r="E762" s="194">
        <v>2033.75</v>
      </c>
      <c r="F762" s="45">
        <f t="shared" si="14"/>
        <v>31.760470999781372</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1929.98</v>
      </c>
      <c r="E846" s="194">
        <v>10139.61</v>
      </c>
      <c r="F846" s="45">
        <f t="shared" si="16"/>
        <v>525.37383807086087</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70575.12</v>
      </c>
      <c r="E982" s="192">
        <v>74923.039999999979</v>
      </c>
      <c r="F982" s="71">
        <f t="shared" si="18"/>
        <v>106.16069799102004</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I3" sqref="I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v>12</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14706898.290000003</v>
      </c>
      <c r="E6" s="180">
        <f>E7+E69</f>
        <v>19872883.100000001</v>
      </c>
      <c r="F6" s="181">
        <f t="shared" ref="F6:F37" si="0">IF(D6&gt;0,IF(E6/D6&gt;=100,"&gt;&gt;100",E6/D6*100),"-")</f>
        <v>135.1262700545949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13681387.830000002</v>
      </c>
      <c r="E7" s="79">
        <f>E8+E12+E51+E52+E56+E63</f>
        <v>19445519.580000002</v>
      </c>
      <c r="F7" s="71">
        <f t="shared" si="0"/>
        <v>142.1311918178406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49670.619999999995</v>
      </c>
      <c r="E8" s="79">
        <f>E9+E10-E11</f>
        <v>65411.270000000004</v>
      </c>
      <c r="F8" s="71">
        <f t="shared" si="0"/>
        <v>131.69006144880012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149443.19</v>
      </c>
      <c r="E10" s="192">
        <v>174443.19</v>
      </c>
      <c r="F10" s="71">
        <f t="shared" si="0"/>
        <v>116.72876495743969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99772.57</v>
      </c>
      <c r="E11" s="192">
        <v>109031.92</v>
      </c>
      <c r="F11" s="71">
        <f t="shared" si="0"/>
        <v>109.28045654231417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7284157.7100000009</v>
      </c>
      <c r="E12" s="79">
        <f>E13+E19+E29+E35+E41+E45</f>
        <v>14435304.250000002</v>
      </c>
      <c r="F12" s="71">
        <f t="shared" si="0"/>
        <v>198.17396636240596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6875281.1500000004</v>
      </c>
      <c r="E13" s="79">
        <f>SUM(E14:E17)-E18</f>
        <v>13955336.550000001</v>
      </c>
      <c r="F13" s="71">
        <f t="shared" si="0"/>
        <v>202.97841274461916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8134158.21</v>
      </c>
      <c r="E15" s="192">
        <v>15315890.59</v>
      </c>
      <c r="F15" s="71">
        <f t="shared" si="0"/>
        <v>188.29103386716645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1258877.06</v>
      </c>
      <c r="E18" s="192">
        <v>1360554.04</v>
      </c>
      <c r="F18" s="71">
        <f t="shared" si="0"/>
        <v>108.07679981077737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238527.70999999996</v>
      </c>
      <c r="E19" s="79">
        <f>SUM(E20:E27)-E28</f>
        <v>369421.82000000007</v>
      </c>
      <c r="F19" s="71">
        <f t="shared" si="0"/>
        <v>154.87585069256738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1106903.32</v>
      </c>
      <c r="E20" s="192">
        <v>1305194.48</v>
      </c>
      <c r="F20" s="71">
        <f t="shared" si="0"/>
        <v>117.91404510377654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49167.53</v>
      </c>
      <c r="E21" s="192">
        <v>47220.99</v>
      </c>
      <c r="F21" s="71">
        <f t="shared" si="0"/>
        <v>96.041005110486537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157181.96</v>
      </c>
      <c r="E22" s="192">
        <v>158213.76999999999</v>
      </c>
      <c r="F22" s="71">
        <f t="shared" si="0"/>
        <v>100.65644301674314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1074725.1000000001</v>
      </c>
      <c r="E28" s="192">
        <v>1141207.42</v>
      </c>
      <c r="F28" s="71">
        <f t="shared" si="0"/>
        <v>106.18598374598302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164081.77999999997</v>
      </c>
      <c r="E29" s="79">
        <f>SUM(E30:E33)-E34</f>
        <v>104278.81</v>
      </c>
      <c r="F29" s="71">
        <f t="shared" si="0"/>
        <v>63.552949023346784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547415.56999999995</v>
      </c>
      <c r="E30" s="192">
        <v>515923.38</v>
      </c>
      <c r="F30" s="71">
        <f t="shared" si="0"/>
        <v>94.247114673775172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383333.79</v>
      </c>
      <c r="E34" s="192">
        <v>411644.57</v>
      </c>
      <c r="F34" s="71">
        <f t="shared" si="0"/>
        <v>107.38541207129171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6267.07</v>
      </c>
      <c r="E35" s="79">
        <f>SUM(E36:E39)-E40</f>
        <v>6267.07</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6267.07</v>
      </c>
      <c r="E37" s="192">
        <v>6267.07</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156210.26999999999</v>
      </c>
      <c r="E54" s="192">
        <v>156093</v>
      </c>
      <c r="F54" s="71">
        <f t="shared" si="1"/>
        <v>99.924928111320739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156210.26999999999</v>
      </c>
      <c r="E55" s="192">
        <v>156093</v>
      </c>
      <c r="F55" s="71">
        <f t="shared" si="1"/>
        <v>99.924928111320739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6347559.5</v>
      </c>
      <c r="E56" s="79">
        <f>SUM(E57:E62)</f>
        <v>4944804.0599999996</v>
      </c>
      <c r="F56" s="71">
        <f t="shared" si="1"/>
        <v>77.900869775226198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6325684.5</v>
      </c>
      <c r="E57" s="192">
        <v>4922929.0599999996</v>
      </c>
      <c r="F57" s="71">
        <f t="shared" si="1"/>
        <v>77.824448247458434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21875</v>
      </c>
      <c r="E58" s="192">
        <v>21875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1025510.46</v>
      </c>
      <c r="E69" s="79">
        <f>E70+E82+E88+E119+E135+E147+E165+E171</f>
        <v>427363.52</v>
      </c>
      <c r="F69" s="71">
        <f t="shared" si="1"/>
        <v>41.673248267014266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1396.98</v>
      </c>
      <c r="E70" s="79">
        <f>+E71+E76+E80+E81</f>
        <v>2487.3200000000002</v>
      </c>
      <c r="F70" s="71">
        <f t="shared" ref="F70:F101" si="2">IF(D70&gt;0,IF(E70/D70&gt;=100,"&gt;&gt;100",E70/D70*100),"-")</f>
        <v>178.04979312517003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1396.98</v>
      </c>
      <c r="E80" s="192">
        <v>2487.3200000000002</v>
      </c>
      <c r="F80" s="71">
        <f t="shared" si="2"/>
        <v>178.04979312517003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8246.24</v>
      </c>
      <c r="E82" s="79">
        <f>SUM(E83:E85)-E86+E87</f>
        <v>43655.4</v>
      </c>
      <c r="F82" s="71">
        <f t="shared" si="2"/>
        <v>529.39764062166523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121.8</v>
      </c>
      <c r="E84" s="192">
        <v>0</v>
      </c>
      <c r="F84" s="71">
        <f t="shared" si="2"/>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1780.22</v>
      </c>
      <c r="E86" s="192">
        <v>0</v>
      </c>
      <c r="F86" s="71">
        <f t="shared" si="2"/>
        <v>0</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9904.66</v>
      </c>
      <c r="E87" s="192">
        <v>43655.4</v>
      </c>
      <c r="F87" s="71">
        <f t="shared" si="2"/>
        <v>440.75616931828046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64821.62</v>
      </c>
      <c r="E147" s="79">
        <f>SUM(E148:E150)+SUM(E159:E163)-E164</f>
        <v>373462.05</v>
      </c>
      <c r="F147" s="71">
        <f t="shared" si="4"/>
        <v>576.13810022026598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64821.62</v>
      </c>
      <c r="E162" s="192">
        <v>373462.05</v>
      </c>
      <c r="F162" s="71">
        <f t="shared" si="4"/>
        <v>576.13810022026598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951045.62</v>
      </c>
      <c r="E171" s="79">
        <f>SUM(E172:E174)</f>
        <v>7758.75</v>
      </c>
      <c r="F171" s="71">
        <f t="shared" si="5"/>
        <v>0.81581260003069034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15750</v>
      </c>
      <c r="E172" s="192">
        <v>7758.75</v>
      </c>
      <c r="F172" s="71">
        <f t="shared" si="5"/>
        <v>49.261904761904759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935295.62</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14706898.290000001</v>
      </c>
      <c r="E176" s="79">
        <f>E177+E251</f>
        <v>19872883.099999998</v>
      </c>
      <c r="F176" s="71">
        <f t="shared" ref="F176:F207" si="6">IF(D176&gt;0,IF(E176/D176&gt;=100,"&gt;&gt;100",E176/D176*100),"-")</f>
        <v>135.12627005459487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1093790.51</v>
      </c>
      <c r="E177" s="79">
        <f>E178+E197+E203+E219+E247+E248</f>
        <v>1566137.6600000001</v>
      </c>
      <c r="F177" s="71">
        <f t="shared" si="6"/>
        <v>143.18442569043683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1015179.97</v>
      </c>
      <c r="E178" s="79">
        <f>SUM(E179:E181)+E185+E186+SUM(E194:E196)</f>
        <v>1040618.27</v>
      </c>
      <c r="F178" s="71">
        <f t="shared" si="6"/>
        <v>102.50579215033173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922954.65</v>
      </c>
      <c r="E179" s="192">
        <v>969603.96</v>
      </c>
      <c r="F179" s="71">
        <f t="shared" si="6"/>
        <v>105.05434476114293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86851.39</v>
      </c>
      <c r="E180" s="192">
        <v>71014.31</v>
      </c>
      <c r="F180" s="71">
        <f t="shared" si="6"/>
        <v>81.765311988673986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371.47</v>
      </c>
      <c r="E181" s="79">
        <f>SUM(E182:E184)</f>
        <v>0</v>
      </c>
      <c r="F181" s="71">
        <f t="shared" si="6"/>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371.47</v>
      </c>
      <c r="E183" s="192">
        <v>0</v>
      </c>
      <c r="F183" s="71">
        <f t="shared" si="6"/>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5002.46</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3687.5</v>
      </c>
      <c r="E197" s="79">
        <f>SUM(E198:E202)</f>
        <v>175047.8</v>
      </c>
      <c r="F197" s="71">
        <f t="shared" si="6"/>
        <v>4747.058983050847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3687.5</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175047.8</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74923.039999999979</v>
      </c>
      <c r="E219" s="79">
        <f>E220+E237</f>
        <v>0</v>
      </c>
      <c r="F219" s="71">
        <f t="shared" si="7"/>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74923.039999999979</v>
      </c>
      <c r="E220" s="79">
        <f>SUM(E221:E236)</f>
        <v>0</v>
      </c>
      <c r="F220" s="71">
        <f t="shared" si="7"/>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74923.039999999979</v>
      </c>
      <c r="E225" s="192">
        <v>0</v>
      </c>
      <c r="F225" s="71">
        <f t="shared" si="7"/>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347905.28000000003</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2566.31</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2566.31</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13613107.780000001</v>
      </c>
      <c r="E251" s="79">
        <f>+E252+E255-E264+E274+E291</f>
        <v>18306745.439999998</v>
      </c>
      <c r="F251" s="71">
        <f t="shared" si="8"/>
        <v>134.47881068638682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13606464.790000001</v>
      </c>
      <c r="E252" s="79">
        <f>E253-E254</f>
        <v>19445519.579999998</v>
      </c>
      <c r="F252" s="71">
        <f t="shared" si="8"/>
        <v>142.91382721462946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13681387.83</v>
      </c>
      <c r="E253" s="192">
        <v>19445519.579999998</v>
      </c>
      <c r="F253" s="71">
        <f t="shared" si="8"/>
        <v>142.1311918178406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74923.039999999979</v>
      </c>
      <c r="E254" s="192">
        <v>0</v>
      </c>
      <c r="F254" s="71">
        <f t="shared" si="8"/>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6642.9899999999907</v>
      </c>
      <c r="E255" s="79">
        <f>E256-E260</f>
        <v>-1138774.1399999999</v>
      </c>
      <c r="F255" s="71">
        <f t="shared" si="8"/>
        <v>-17142.49366625573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76612.59</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1689.81</v>
      </c>
      <c r="E257" s="192"/>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74922.78</v>
      </c>
      <c r="E259" s="192">
        <v>0</v>
      </c>
      <c r="F259" s="71">
        <f t="shared" si="8"/>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69969.600000000006</v>
      </c>
      <c r="E260" s="79">
        <f>SUM(E261:E263)</f>
        <v>1138774.1399999999</v>
      </c>
      <c r="F260" s="71">
        <f t="shared" si="8"/>
        <v>1627.5270117308087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69969.600000000006</v>
      </c>
      <c r="E262" s="192">
        <v>1138773.8799999999</v>
      </c>
      <c r="F262" s="71">
        <f t="shared" si="8"/>
        <v>1627.5266401408608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0.26</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2737471.87</v>
      </c>
      <c r="E297" s="79">
        <f>E298</f>
        <v>22460091.300000001</v>
      </c>
      <c r="F297" s="71">
        <f t="shared" si="9"/>
        <v>820.46838713268676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2737471.87</v>
      </c>
      <c r="E298" s="193">
        <v>22460091.300000001</v>
      </c>
      <c r="F298" s="75">
        <f t="shared" si="9"/>
        <v>820.46838713268676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64821.62</v>
      </c>
      <c r="E303" s="192">
        <v>373462.05</v>
      </c>
      <c r="F303" s="71">
        <f t="shared" si="10"/>
        <v>576.13810022026598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4880.66</v>
      </c>
      <c r="E308" s="192">
        <v>21589.49</v>
      </c>
      <c r="F308" s="71">
        <f t="shared" si="10"/>
        <v>442.34775624608147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5024</v>
      </c>
      <c r="E309" s="192">
        <v>21311.21</v>
      </c>
      <c r="F309" s="71">
        <f t="shared" si="10"/>
        <v>424.18809713375794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754.7</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64821.62</v>
      </c>
      <c r="E335" s="192">
        <v>373462.05</v>
      </c>
      <c r="F335" s="71">
        <f t="shared" si="11"/>
        <v>576.13810022026598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8566.39</v>
      </c>
      <c r="E336" s="192">
        <v>8354.5300000000007</v>
      </c>
      <c r="F336" s="71">
        <f t="shared" si="11"/>
        <v>97.526846197756598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1006613.58</v>
      </c>
      <c r="E337" s="192">
        <v>1032263.74</v>
      </c>
      <c r="F337" s="71">
        <f t="shared" si="11"/>
        <v>102.54816351672903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3687.5</v>
      </c>
      <c r="E339" s="192">
        <v>175047.8</v>
      </c>
      <c r="F339" s="71">
        <f t="shared" si="11"/>
        <v>4747.058983050847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74923.039999999979</v>
      </c>
      <c r="E343" s="192">
        <v>0</v>
      </c>
      <c r="F343" s="71">
        <f t="shared" si="11"/>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74923.039999999979</v>
      </c>
      <c r="E351" s="192">
        <v>0</v>
      </c>
      <c r="F351" s="71">
        <f t="shared" si="11"/>
        <v>0</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332605.88</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15299.4</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1689381.75</v>
      </c>
      <c r="E387" s="192">
        <v>2236309.8199999998</v>
      </c>
      <c r="F387" s="71">
        <f t="shared" si="12"/>
        <v>132.3744511860626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3522865.04</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15212871.189999999</v>
      </c>
      <c r="F396" s="263" t="str">
        <f>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1048090.12</v>
      </c>
      <c r="E397" s="284">
        <v>1488045.25</v>
      </c>
      <c r="F397" s="289">
        <f>IF(D397&gt;0,IF(E397/D397&gt;=100,"&gt;&gt;100",E397/D397*100),"-")</f>
        <v>141.97684164793006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K12" sqref="K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v>12</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16602858.5</v>
      </c>
      <c r="E5" s="58">
        <f>E6+E10+E13+SUM(E17:E21)</f>
        <v>20357340.260000002</v>
      </c>
      <c r="F5" s="59">
        <f t="shared" ref="F5:F36" si="0">IF(D5&gt;0,IF(E5/D5&gt;=100,"&gt;&gt;100",E5/D5*100),"-")</f>
        <v>122.61346598840194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16602858.5</v>
      </c>
      <c r="E6" s="60">
        <f>SUM(E7:E9)</f>
        <v>20357340.260000002</v>
      </c>
      <c r="F6" s="45">
        <f t="shared" si="0"/>
        <v>122.61346598840194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16602858.5</v>
      </c>
      <c r="E8" s="194">
        <v>20357340.260000002</v>
      </c>
      <c r="F8" s="45">
        <f t="shared" si="0"/>
        <v>122.61346598840194</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16602858.5</v>
      </c>
      <c r="E141" s="81">
        <f>E5+E22+E28+E35+E75+E82+E89+E107+E114+E129</f>
        <v>20357340.260000002</v>
      </c>
      <c r="F141" s="61">
        <f t="shared" si="4"/>
        <v>122.61346598840194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3" sqref="I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v>12</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2062.8000000000002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2000.46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2000.46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2000.46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62.34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62.34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62.34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J11" sqref="J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v>12</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1093790.51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19859731.93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43952.99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13418583.08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11691229.82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1714866.93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2179.33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10139.61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167.39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6043926.7199999997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353269.14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19389951.089999996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28653.59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13388142.32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11644580.51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1730704.01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2550.8000000000002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10139.61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167.39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5872566.4199999999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74923.039999999994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74923.039999999994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25665.72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1563571.3500000052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8354.5299999999988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8354.5299999999988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8354.5299999999988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5387.37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2967.16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1555216.8199999998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15299.4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1032263.74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175047.8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332605.88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12</v>
      </c>
      <c r="J3" s="102" t="str">
        <f>RefStr!H7</f>
        <v>DA</v>
      </c>
      <c r="K3" s="100" t="str">
        <f>RefStr!H9</f>
        <v>DA</v>
      </c>
      <c r="L3" s="100" t="str">
        <f>RefStr!H10</f>
        <v>DA</v>
      </c>
      <c r="M3" s="100" t="str">
        <f>RefStr!H8</f>
        <v>DA</v>
      </c>
      <c r="N3" s="100" t="str">
        <f>RefStr!H11</f>
        <v>DA</v>
      </c>
      <c r="O3" s="103">
        <f>RefStr!C6</f>
        <v>6138</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3553</v>
      </c>
      <c r="D241" s="95"/>
      <c r="E241" s="51">
        <f t="shared" si="13"/>
        <v>0</v>
      </c>
      <c r="F241" s="51">
        <f t="shared" si="14"/>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Lana Korazija</cp:lastModifiedBy>
  <cp:lastPrinted>2026-01-28T08:42:07Z</cp:lastPrinted>
  <dcterms:created xsi:type="dcterms:W3CDTF">2026-01-26T16:55:37Z</dcterms:created>
  <dcterms:modified xsi:type="dcterms:W3CDTF">2026-01-29T07:55:29Z</dcterms:modified>
</cp:coreProperties>
</file>